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defaultThemeVersion="124226"/>
  <bookViews>
    <workbookView xWindow="1500" yWindow="-30" windowWidth="13260" windowHeight="10365" activeTab="1"/>
  </bookViews>
  <sheets>
    <sheet name="Instructions" sheetId="16" r:id="rId1"/>
    <sheet name="Data Entry" sheetId="3" r:id="rId2"/>
    <sheet name="Adjustments" sheetId="14" r:id="rId3"/>
    <sheet name="Summary" sheetId="15" r:id="rId4"/>
    <sheet name="Variable Bias Supplemental Info" sheetId="4" r:id="rId5"/>
    <sheet name="BA Form 2 Event Data" sheetId="6" r:id="rId6"/>
    <sheet name="TimeZone Ref" sheetId="18" r:id="rId7"/>
    <sheet name="Event Frequency Graphs" sheetId="19" r:id="rId8"/>
  </sheets>
  <definedNames>
    <definedName name="TimeZones">'TimeZone Ref'!$B$2:$B$11</definedName>
  </definedNames>
  <calcPr calcId="125725"/>
</workbook>
</file>

<file path=xl/calcChain.xml><?xml version="1.0" encoding="utf-8"?>
<calcChain xmlns="http://schemas.openxmlformats.org/spreadsheetml/2006/main">
  <c r="E11" i="3"/>
  <c r="B33"/>
  <c r="B32"/>
  <c r="B31"/>
  <c r="F51" i="15" l="1"/>
  <c r="B30" i="3"/>
  <c r="B29"/>
  <c r="B28"/>
  <c r="B27"/>
  <c r="B26"/>
  <c r="B25"/>
  <c r="B24"/>
  <c r="B23"/>
  <c r="B22"/>
  <c r="B21"/>
  <c r="B20"/>
  <c r="B19"/>
  <c r="B18"/>
  <c r="B17"/>
  <c r="B16"/>
  <c r="B15"/>
  <c r="B14"/>
  <c r="B13"/>
  <c r="B12"/>
  <c r="B11"/>
  <c r="B10"/>
  <c r="B9"/>
  <c r="B8"/>
  <c r="B7"/>
  <c r="B6"/>
  <c r="B5"/>
  <c r="B4"/>
  <c r="B17" i="15" l="1"/>
  <c r="B16"/>
  <c r="B15"/>
  <c r="B1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i="3"/>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O18"/>
  <c r="J45" l="1"/>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O7"/>
  <c r="C48" i="6"/>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J45" i="15" l="1"/>
  <c r="I45"/>
  <c r="H45"/>
  <c r="J44"/>
  <c r="I44"/>
  <c r="H44"/>
  <c r="J43"/>
  <c r="I43"/>
  <c r="H43"/>
  <c r="J42"/>
  <c r="I42"/>
  <c r="H42"/>
  <c r="J41"/>
  <c r="I41"/>
  <c r="H41"/>
  <c r="J40"/>
  <c r="I40"/>
  <c r="H40"/>
  <c r="J39"/>
  <c r="I39"/>
  <c r="H39"/>
  <c r="J38"/>
  <c r="I38"/>
  <c r="H38"/>
  <c r="J37"/>
  <c r="I37"/>
  <c r="H37"/>
  <c r="J36"/>
  <c r="I36"/>
  <c r="H36"/>
  <c r="J35"/>
  <c r="I35"/>
  <c r="H35"/>
  <c r="J34"/>
  <c r="I34"/>
  <c r="H34"/>
  <c r="J33"/>
  <c r="I33"/>
  <c r="H33"/>
  <c r="J32"/>
  <c r="I32"/>
  <c r="H32"/>
  <c r="J31"/>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J17"/>
  <c r="I17"/>
  <c r="H17"/>
  <c r="J16"/>
  <c r="I16"/>
  <c r="H16"/>
  <c r="J15"/>
  <c r="I15"/>
  <c r="H15"/>
  <c r="J14"/>
  <c r="I14"/>
  <c r="H14"/>
  <c r="J13"/>
  <c r="I13"/>
  <c r="H13"/>
  <c r="J12"/>
  <c r="I12"/>
  <c r="H12"/>
  <c r="J11"/>
  <c r="I11"/>
  <c r="H11"/>
  <c r="J10"/>
  <c r="I10"/>
  <c r="H10"/>
  <c r="J9"/>
  <c r="I9"/>
  <c r="H9"/>
  <c r="J8"/>
  <c r="I8"/>
  <c r="H8"/>
  <c r="J7"/>
  <c r="I7"/>
  <c r="H7"/>
  <c r="J6"/>
  <c r="I6"/>
  <c r="H6"/>
  <c r="J5"/>
  <c r="I5"/>
  <c r="H5"/>
  <c r="J4"/>
  <c r="I4"/>
  <c r="H4"/>
  <c r="G45" l="1"/>
  <c r="D45"/>
  <c r="C45"/>
  <c r="B45"/>
  <c r="G44"/>
  <c r="D44"/>
  <c r="C44"/>
  <c r="B44"/>
  <c r="G43"/>
  <c r="D43"/>
  <c r="C43"/>
  <c r="B43"/>
  <c r="G42"/>
  <c r="D42"/>
  <c r="C42"/>
  <c r="B42"/>
  <c r="G41"/>
  <c r="D41"/>
  <c r="C41"/>
  <c r="B41"/>
  <c r="G40"/>
  <c r="D40"/>
  <c r="C40"/>
  <c r="B40"/>
  <c r="G39"/>
  <c r="D39"/>
  <c r="C39"/>
  <c r="B39"/>
  <c r="G38"/>
  <c r="D38"/>
  <c r="C38"/>
  <c r="B38"/>
  <c r="G37"/>
  <c r="D37"/>
  <c r="C37"/>
  <c r="B37"/>
  <c r="G36"/>
  <c r="D36"/>
  <c r="C36"/>
  <c r="B36"/>
  <c r="G35"/>
  <c r="D35"/>
  <c r="C35"/>
  <c r="B35"/>
  <c r="G34"/>
  <c r="D34"/>
  <c r="C34"/>
  <c r="B34"/>
  <c r="G33"/>
  <c r="D33"/>
  <c r="C33"/>
  <c r="B33"/>
  <c r="G32"/>
  <c r="D32"/>
  <c r="C32"/>
  <c r="B32"/>
  <c r="G31"/>
  <c r="D31"/>
  <c r="C31"/>
  <c r="B31"/>
  <c r="G30"/>
  <c r="D30"/>
  <c r="C30"/>
  <c r="B30"/>
  <c r="G29"/>
  <c r="D29"/>
  <c r="C29"/>
  <c r="B29"/>
  <c r="G28"/>
  <c r="D28"/>
  <c r="C28"/>
  <c r="B28"/>
  <c r="G27"/>
  <c r="D27"/>
  <c r="C27"/>
  <c r="B27"/>
  <c r="G26"/>
  <c r="D26"/>
  <c r="C26"/>
  <c r="B26"/>
  <c r="G25"/>
  <c r="D25"/>
  <c r="C25"/>
  <c r="B25"/>
  <c r="G24"/>
  <c r="D24"/>
  <c r="C24"/>
  <c r="B24"/>
  <c r="G23"/>
  <c r="D23"/>
  <c r="C23"/>
  <c r="B23"/>
  <c r="G22"/>
  <c r="D22"/>
  <c r="C22"/>
  <c r="B22"/>
  <c r="G21"/>
  <c r="D21"/>
  <c r="C21"/>
  <c r="B21"/>
  <c r="G20"/>
  <c r="D20"/>
  <c r="C20"/>
  <c r="B20"/>
  <c r="G19"/>
  <c r="D19"/>
  <c r="C19"/>
  <c r="B19"/>
  <c r="G18"/>
  <c r="D18"/>
  <c r="C18"/>
  <c r="B18"/>
  <c r="G17"/>
  <c r="D17"/>
  <c r="C17"/>
  <c r="G16"/>
  <c r="D16"/>
  <c r="C16"/>
  <c r="G15"/>
  <c r="D15"/>
  <c r="C15"/>
  <c r="G14"/>
  <c r="D14"/>
  <c r="C14"/>
  <c r="G13"/>
  <c r="D13"/>
  <c r="C13"/>
  <c r="B13"/>
  <c r="G12"/>
  <c r="D12"/>
  <c r="C12"/>
  <c r="B12"/>
  <c r="G11"/>
  <c r="D11"/>
  <c r="C11"/>
  <c r="B11"/>
  <c r="G10"/>
  <c r="D10"/>
  <c r="C10"/>
  <c r="B10"/>
  <c r="G9"/>
  <c r="D9"/>
  <c r="C9"/>
  <c r="B9"/>
  <c r="G8"/>
  <c r="D8"/>
  <c r="C8"/>
  <c r="B8"/>
  <c r="G7"/>
  <c r="D7"/>
  <c r="C7"/>
  <c r="B7"/>
  <c r="G6"/>
  <c r="D6"/>
  <c r="C6"/>
  <c r="B6"/>
  <c r="G5"/>
  <c r="D5"/>
  <c r="C5"/>
  <c r="B5"/>
  <c r="G4"/>
  <c r="D4"/>
  <c r="C4"/>
  <c r="B4"/>
  <c r="C1"/>
  <c r="T45" i="14"/>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c r="P45"/>
  <c r="M45"/>
  <c r="J45"/>
  <c r="G45"/>
  <c r="D45"/>
  <c r="C45"/>
  <c r="B45"/>
  <c r="S44"/>
  <c r="P44"/>
  <c r="M44"/>
  <c r="J44"/>
  <c r="G44"/>
  <c r="D44"/>
  <c r="C44"/>
  <c r="B44"/>
  <c r="S43"/>
  <c r="P43"/>
  <c r="M43"/>
  <c r="J43"/>
  <c r="G43"/>
  <c r="D43"/>
  <c r="S42"/>
  <c r="P42"/>
  <c r="M42"/>
  <c r="J42"/>
  <c r="G42"/>
  <c r="D42"/>
  <c r="S41"/>
  <c r="P41"/>
  <c r="M41"/>
  <c r="J41"/>
  <c r="G41"/>
  <c r="D41"/>
  <c r="C41"/>
  <c r="B41"/>
  <c r="S40"/>
  <c r="P40"/>
  <c r="M40"/>
  <c r="J40"/>
  <c r="G40"/>
  <c r="D40"/>
  <c r="C40"/>
  <c r="B40"/>
  <c r="S39"/>
  <c r="P39"/>
  <c r="M39"/>
  <c r="J39"/>
  <c r="G39"/>
  <c r="D39"/>
  <c r="S38"/>
  <c r="P38"/>
  <c r="M38"/>
  <c r="J38"/>
  <c r="G38"/>
  <c r="D38"/>
  <c r="S37"/>
  <c r="P37"/>
  <c r="M37"/>
  <c r="J37"/>
  <c r="G37"/>
  <c r="D37"/>
  <c r="C37"/>
  <c r="B37"/>
  <c r="S36"/>
  <c r="P36"/>
  <c r="M36"/>
  <c r="J36"/>
  <c r="G36"/>
  <c r="D36"/>
  <c r="C36"/>
  <c r="B36"/>
  <c r="S35"/>
  <c r="P35"/>
  <c r="M35"/>
  <c r="J35"/>
  <c r="G35"/>
  <c r="D35"/>
  <c r="C35"/>
  <c r="B35"/>
  <c r="S34"/>
  <c r="P34"/>
  <c r="M34"/>
  <c r="J34"/>
  <c r="G34"/>
  <c r="D34"/>
  <c r="C34"/>
  <c r="B34"/>
  <c r="S33"/>
  <c r="P33"/>
  <c r="M33"/>
  <c r="J33"/>
  <c r="G33"/>
  <c r="D33"/>
  <c r="C33"/>
  <c r="B33"/>
  <c r="S32"/>
  <c r="P32"/>
  <c r="M32"/>
  <c r="J32"/>
  <c r="G32"/>
  <c r="D32"/>
  <c r="C32"/>
  <c r="B32"/>
  <c r="S31"/>
  <c r="P31"/>
  <c r="M31"/>
  <c r="J31"/>
  <c r="G31"/>
  <c r="D31"/>
  <c r="C31"/>
  <c r="B31"/>
  <c r="S30"/>
  <c r="P30"/>
  <c r="M30"/>
  <c r="J30"/>
  <c r="G30"/>
  <c r="D30"/>
  <c r="C30"/>
  <c r="B30"/>
  <c r="S29"/>
  <c r="P29"/>
  <c r="M29"/>
  <c r="J29"/>
  <c r="G29"/>
  <c r="D29"/>
  <c r="C29"/>
  <c r="B29"/>
  <c r="S28"/>
  <c r="P28"/>
  <c r="M28"/>
  <c r="J28"/>
  <c r="G28"/>
  <c r="D28"/>
  <c r="C28"/>
  <c r="B28"/>
  <c r="S27"/>
  <c r="P27"/>
  <c r="M27"/>
  <c r="J27"/>
  <c r="G27"/>
  <c r="D27"/>
  <c r="C27"/>
  <c r="B27"/>
  <c r="S26"/>
  <c r="P26"/>
  <c r="M26"/>
  <c r="J26"/>
  <c r="G26"/>
  <c r="D26"/>
  <c r="C26"/>
  <c r="B26"/>
  <c r="S25"/>
  <c r="P25"/>
  <c r="M25"/>
  <c r="J25"/>
  <c r="G25"/>
  <c r="D25"/>
  <c r="C25"/>
  <c r="B25"/>
  <c r="S24"/>
  <c r="P24"/>
  <c r="M24"/>
  <c r="J24"/>
  <c r="G24"/>
  <c r="D24"/>
  <c r="C24"/>
  <c r="B24"/>
  <c r="S23"/>
  <c r="P23"/>
  <c r="M23"/>
  <c r="J23"/>
  <c r="G23"/>
  <c r="D23"/>
  <c r="C23"/>
  <c r="B23"/>
  <c r="S22"/>
  <c r="P22"/>
  <c r="M22"/>
  <c r="J22"/>
  <c r="G22"/>
  <c r="D22"/>
  <c r="C22"/>
  <c r="B22"/>
  <c r="S21"/>
  <c r="P21"/>
  <c r="M21"/>
  <c r="J21"/>
  <c r="G21"/>
  <c r="D21"/>
  <c r="C21"/>
  <c r="B21"/>
  <c r="S20"/>
  <c r="P20"/>
  <c r="M20"/>
  <c r="J20"/>
  <c r="G20"/>
  <c r="D20"/>
  <c r="C20"/>
  <c r="B20"/>
  <c r="S19"/>
  <c r="P19"/>
  <c r="M19"/>
  <c r="J19"/>
  <c r="G19"/>
  <c r="D19"/>
  <c r="C19"/>
  <c r="B19"/>
  <c r="S18"/>
  <c r="P18"/>
  <c r="M18"/>
  <c r="J18"/>
  <c r="G18"/>
  <c r="D18"/>
  <c r="C18"/>
  <c r="B18"/>
  <c r="S17"/>
  <c r="P17"/>
  <c r="M17"/>
  <c r="J17"/>
  <c r="G17"/>
  <c r="D17"/>
  <c r="C17"/>
  <c r="B17"/>
  <c r="S16"/>
  <c r="P16"/>
  <c r="M16"/>
  <c r="J16"/>
  <c r="G16"/>
  <c r="D16"/>
  <c r="C16"/>
  <c r="B16"/>
  <c r="S15"/>
  <c r="P15"/>
  <c r="M15"/>
  <c r="J15"/>
  <c r="G15"/>
  <c r="D15"/>
  <c r="C15"/>
  <c r="B15"/>
  <c r="S14"/>
  <c r="P14"/>
  <c r="M14"/>
  <c r="J14"/>
  <c r="G14"/>
  <c r="D14"/>
  <c r="C14"/>
  <c r="B14"/>
  <c r="S13"/>
  <c r="P13"/>
  <c r="M13"/>
  <c r="J13"/>
  <c r="G13"/>
  <c r="D13"/>
  <c r="C13"/>
  <c r="B13"/>
  <c r="S12"/>
  <c r="P12"/>
  <c r="M12"/>
  <c r="J12"/>
  <c r="G12"/>
  <c r="D12"/>
  <c r="C12"/>
  <c r="B12"/>
  <c r="S11"/>
  <c r="P11"/>
  <c r="M11"/>
  <c r="J11"/>
  <c r="G11"/>
  <c r="D11"/>
  <c r="C11"/>
  <c r="B11"/>
  <c r="S10"/>
  <c r="P10"/>
  <c r="M10"/>
  <c r="J10"/>
  <c r="G10"/>
  <c r="D10"/>
  <c r="C10"/>
  <c r="B10"/>
  <c r="S9"/>
  <c r="P9"/>
  <c r="M9"/>
  <c r="J9"/>
  <c r="G9"/>
  <c r="D9"/>
  <c r="C9"/>
  <c r="B9"/>
  <c r="S8"/>
  <c r="P8"/>
  <c r="M8"/>
  <c r="J8"/>
  <c r="G8"/>
  <c r="D8"/>
  <c r="C8"/>
  <c r="B8"/>
  <c r="S7"/>
  <c r="P7"/>
  <c r="M7"/>
  <c r="J7"/>
  <c r="G7"/>
  <c r="D7"/>
  <c r="C7"/>
  <c r="B7"/>
  <c r="S6"/>
  <c r="P6"/>
  <c r="M6"/>
  <c r="J6"/>
  <c r="G6"/>
  <c r="D6"/>
  <c r="C6"/>
  <c r="B6"/>
  <c r="S5"/>
  <c r="P5"/>
  <c r="M5"/>
  <c r="J5"/>
  <c r="G5"/>
  <c r="D5"/>
  <c r="C5"/>
  <c r="B5"/>
  <c r="S4"/>
  <c r="P4"/>
  <c r="M4"/>
  <c r="J4"/>
  <c r="G4"/>
  <c r="D4"/>
  <c r="C4"/>
  <c r="B4"/>
  <c r="C3"/>
  <c r="B3"/>
  <c r="B2"/>
  <c r="C1"/>
  <c r="B1"/>
  <c r="R45" i="3"/>
  <c r="N45"/>
  <c r="L45"/>
  <c r="F45" i="15" s="1"/>
  <c r="H45" i="3"/>
  <c r="F45"/>
  <c r="R44"/>
  <c r="N44"/>
  <c r="L44"/>
  <c r="F44" i="15" s="1"/>
  <c r="H44" i="3"/>
  <c r="F44"/>
  <c r="R43"/>
  <c r="N43"/>
  <c r="L43"/>
  <c r="F43" i="15" s="1"/>
  <c r="H43" i="3"/>
  <c r="F43"/>
  <c r="R42"/>
  <c r="N42"/>
  <c r="L42"/>
  <c r="F42" i="15" s="1"/>
  <c r="H42" i="3"/>
  <c r="F42"/>
  <c r="R41"/>
  <c r="N41"/>
  <c r="L41"/>
  <c r="F41" i="15" s="1"/>
  <c r="H41" i="3"/>
  <c r="F41"/>
  <c r="R40"/>
  <c r="N40"/>
  <c r="L40"/>
  <c r="F40" i="15" s="1"/>
  <c r="H40" i="3"/>
  <c r="F40"/>
  <c r="R39"/>
  <c r="R38"/>
  <c r="R37"/>
  <c r="R36"/>
  <c r="R35"/>
  <c r="R34"/>
  <c r="R33"/>
  <c r="R32"/>
  <c r="R31"/>
  <c r="R30"/>
  <c r="R29"/>
  <c r="R28"/>
  <c r="R27"/>
  <c r="R26"/>
  <c r="R25"/>
  <c r="R24"/>
  <c r="R23"/>
  <c r="R22"/>
  <c r="R21"/>
  <c r="R20"/>
  <c r="R19"/>
  <c r="R18"/>
  <c r="R17"/>
  <c r="R16"/>
  <c r="R15"/>
  <c r="R14"/>
  <c r="R13"/>
  <c r="R12"/>
  <c r="R11"/>
  <c r="R10"/>
  <c r="R9"/>
  <c r="R8"/>
  <c r="R7"/>
  <c r="R6"/>
  <c r="R5"/>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H5"/>
  <c r="F5"/>
  <c r="V37" i="14" l="1"/>
  <c r="I37" i="3" s="1"/>
  <c r="V24" i="14"/>
  <c r="I24" i="3" s="1"/>
  <c r="V23" i="14"/>
  <c r="I23" i="3" s="1"/>
  <c r="V10" i="14"/>
  <c r="I10" i="3" s="1"/>
  <c r="V15" i="14"/>
  <c r="I15" i="3" s="1"/>
  <c r="V33" i="14"/>
  <c r="I33" i="3" s="1"/>
  <c r="V31" i="14"/>
  <c r="I31" i="3" s="1"/>
  <c r="V22" i="14"/>
  <c r="I22" i="3" s="1"/>
  <c r="V18" i="14"/>
  <c r="I18" i="3" s="1"/>
  <c r="V40" i="14"/>
  <c r="I40" i="3" s="1"/>
  <c r="V16" i="14"/>
  <c r="I16" i="3" s="1"/>
  <c r="V38" i="14"/>
  <c r="I38" i="3" s="1"/>
  <c r="V39" i="14"/>
  <c r="I39" i="3" s="1"/>
  <c r="V32" i="14"/>
  <c r="I32" i="3" s="1"/>
  <c r="V14" i="14"/>
  <c r="I14" i="3" s="1"/>
  <c r="V9" i="14"/>
  <c r="I9" i="3" s="1"/>
  <c r="V30" i="14"/>
  <c r="I30" i="3" s="1"/>
  <c r="V8" i="14"/>
  <c r="I8" i="3" s="1"/>
  <c r="V12" i="14"/>
  <c r="I12" i="3" s="1"/>
  <c r="V17" i="14"/>
  <c r="I17" i="3" s="1"/>
  <c r="V25" i="14"/>
  <c r="I25" i="3" s="1"/>
  <c r="V41" i="14"/>
  <c r="I41" i="3" s="1"/>
  <c r="V26" i="14"/>
  <c r="I26" i="3" s="1"/>
  <c r="V6" i="14"/>
  <c r="V7"/>
  <c r="V5"/>
  <c r="V20"/>
  <c r="V28"/>
  <c r="V34"/>
  <c r="V43"/>
  <c r="V35"/>
  <c r="V13"/>
  <c r="V21"/>
  <c r="V29"/>
  <c r="V36"/>
  <c r="V42"/>
  <c r="V11"/>
  <c r="V19"/>
  <c r="V27"/>
  <c r="V45"/>
  <c r="V44"/>
  <c r="K43" i="3" l="1"/>
  <c r="I43"/>
  <c r="K21"/>
  <c r="I21"/>
  <c r="K19"/>
  <c r="I19"/>
  <c r="K35"/>
  <c r="I35"/>
  <c r="K13"/>
  <c r="I13"/>
  <c r="K44"/>
  <c r="I44"/>
  <c r="K29"/>
  <c r="I29"/>
  <c r="K27"/>
  <c r="I27"/>
  <c r="K45"/>
  <c r="I45"/>
  <c r="K6"/>
  <c r="I6"/>
  <c r="K7"/>
  <c r="I7"/>
  <c r="K5"/>
  <c r="I5"/>
  <c r="K36"/>
  <c r="I36"/>
  <c r="K20"/>
  <c r="I20"/>
  <c r="K42"/>
  <c r="I42"/>
  <c r="K28"/>
  <c r="I28"/>
  <c r="K11"/>
  <c r="I11"/>
  <c r="K34"/>
  <c r="I34"/>
  <c r="K14"/>
  <c r="K38"/>
  <c r="K39"/>
  <c r="K18"/>
  <c r="K15"/>
  <c r="K31"/>
  <c r="K9"/>
  <c r="K24"/>
  <c r="K10"/>
  <c r="K26"/>
  <c r="K17"/>
  <c r="K37"/>
  <c r="K25"/>
  <c r="K30"/>
  <c r="K22"/>
  <c r="K23"/>
  <c r="K12"/>
  <c r="K32"/>
  <c r="K41"/>
  <c r="K8"/>
  <c r="K16"/>
  <c r="K40"/>
  <c r="K33"/>
  <c r="F4" l="1"/>
  <c r="R4"/>
  <c r="H4"/>
  <c r="V4" i="14" l="1"/>
  <c r="I4" i="3" s="1"/>
  <c r="L28"/>
  <c r="F28" i="15" s="1"/>
  <c r="L29" i="3"/>
  <c r="F29" i="15" s="1"/>
  <c r="L30" i="3"/>
  <c r="F30" i="15" s="1"/>
  <c r="L38" i="3"/>
  <c r="F38" i="15" s="1"/>
  <c r="L37" i="3"/>
  <c r="F37" i="15" s="1"/>
  <c r="L31" i="3"/>
  <c r="F31" i="15" s="1"/>
  <c r="L34" i="3"/>
  <c r="F34" i="15" s="1"/>
  <c r="L36" i="3"/>
  <c r="F36" i="15" s="1"/>
  <c r="L18" i="3"/>
  <c r="F18" i="15" s="1"/>
  <c r="N20" i="3"/>
  <c r="N26"/>
  <c r="L12"/>
  <c r="F12" i="15" s="1"/>
  <c r="N38" i="3"/>
  <c r="N22"/>
  <c r="L14"/>
  <c r="F14" i="15" s="1"/>
  <c r="L32" i="3"/>
  <c r="F32" i="15" s="1"/>
  <c r="L24" i="3"/>
  <c r="F24" i="15" s="1"/>
  <c r="L16" i="3"/>
  <c r="F16" i="15" s="1"/>
  <c r="L39" i="3"/>
  <c r="F39" i="15" s="1"/>
  <c r="N37" i="3"/>
  <c r="L35"/>
  <c r="F35" i="15" s="1"/>
  <c r="L33" i="3"/>
  <c r="F33" i="15" s="1"/>
  <c r="N31" i="3"/>
  <c r="L27"/>
  <c r="F27" i="15" s="1"/>
  <c r="N25" i="3"/>
  <c r="L23"/>
  <c r="F23" i="15" s="1"/>
  <c r="L21" i="3"/>
  <c r="F21" i="15" s="1"/>
  <c r="L19" i="3"/>
  <c r="F19" i="15" s="1"/>
  <c r="N17" i="3"/>
  <c r="L15"/>
  <c r="F15" i="15" s="1"/>
  <c r="L13" i="3"/>
  <c r="F13" i="15" s="1"/>
  <c r="L26" i="3"/>
  <c r="F26" i="15" s="1"/>
  <c r="L17" i="3"/>
  <c r="F17" i="15" s="1"/>
  <c r="N39" i="3"/>
  <c r="N36"/>
  <c r="P19"/>
  <c r="O9"/>
  <c r="D14" i="4"/>
  <c r="N30" i="3" l="1"/>
  <c r="K4"/>
  <c r="N33"/>
  <c r="N34"/>
  <c r="N32"/>
  <c r="N28"/>
  <c r="N35"/>
  <c r="N19"/>
  <c r="N24"/>
  <c r="L20"/>
  <c r="F20" i="15" s="1"/>
  <c r="N16" i="3"/>
  <c r="N18"/>
  <c r="L22"/>
  <c r="F22" i="15" s="1"/>
  <c r="N12" i="3"/>
  <c r="L25"/>
  <c r="F25" i="15" s="1"/>
  <c r="N14" i="3"/>
  <c r="N27"/>
  <c r="N15"/>
  <c r="N23"/>
  <c r="N13"/>
  <c r="N21"/>
  <c r="N29"/>
  <c r="P34"/>
  <c r="B49" i="15"/>
  <c r="N5" i="3" l="1"/>
  <c r="L7"/>
  <c r="F7" i="15" s="1"/>
  <c r="L8" i="3"/>
  <c r="F8" i="15" s="1"/>
  <c r="N6" i="3"/>
  <c r="L10"/>
  <c r="F10" i="15" s="1"/>
  <c r="N4" i="3"/>
  <c r="L11"/>
  <c r="F11" i="15" s="1"/>
  <c r="N9" i="3"/>
  <c r="L9"/>
  <c r="F9" i="15" s="1"/>
  <c r="P31" i="3"/>
  <c r="P32"/>
  <c r="N10"/>
  <c r="N11"/>
  <c r="N8"/>
  <c r="N7"/>
  <c r="L6"/>
  <c r="F6" i="15" s="1"/>
  <c r="L5" i="3"/>
  <c r="F5" i="15" s="1"/>
  <c r="L4" i="3"/>
  <c r="F4" i="15" s="1"/>
  <c r="B51" l="1"/>
  <c r="O34" i="3"/>
  <c r="F49" i="15" s="1"/>
  <c r="O22" i="3"/>
  <c r="F48" i="15" s="1"/>
  <c r="O32" i="3" l="1"/>
</calcChain>
</file>

<file path=xl/sharedStrings.xml><?xml version="1.0" encoding="utf-8"?>
<sst xmlns="http://schemas.openxmlformats.org/spreadsheetml/2006/main" count="465" uniqueCount="239">
  <si>
    <t>Balancing Authority</t>
  </si>
  <si>
    <t>Next Year's Projected Peak</t>
  </si>
  <si>
    <t>Contact Name</t>
  </si>
  <si>
    <t>Contact Phone #</t>
  </si>
  <si>
    <t>Contact e-mail</t>
  </si>
  <si>
    <t>Load</t>
  </si>
  <si>
    <t>Summary Statistics</t>
  </si>
  <si>
    <t>Current Year's Actual Peak</t>
  </si>
  <si>
    <t>Interconnection</t>
  </si>
  <si>
    <t>DelFreq</t>
  </si>
  <si>
    <t xml:space="preserve"> </t>
  </si>
  <si>
    <t>NAI</t>
  </si>
  <si>
    <t>Internal Generating Capacity</t>
  </si>
  <si>
    <t>Bias Calculation Form Year</t>
  </si>
  <si>
    <t>Chris.Scheetz@nerc.net</t>
  </si>
  <si>
    <t>Send copy to:</t>
  </si>
  <si>
    <t>Enter Data in Green Highlighted Cells</t>
  </si>
  <si>
    <t>Date/Time</t>
  </si>
  <si>
    <t>(Central Prevailing)</t>
  </si>
  <si>
    <t>N</t>
  </si>
  <si>
    <t>(MW/0.1Hz)</t>
  </si>
  <si>
    <t>Month</t>
  </si>
  <si>
    <t>January</t>
  </si>
  <si>
    <t>Feburary</t>
  </si>
  <si>
    <t>March</t>
  </si>
  <si>
    <t>April</t>
  </si>
  <si>
    <t xml:space="preserve">May </t>
  </si>
  <si>
    <t>June</t>
  </si>
  <si>
    <t>July</t>
  </si>
  <si>
    <t>August</t>
  </si>
  <si>
    <t>September</t>
  </si>
  <si>
    <t>October</t>
  </si>
  <si>
    <t>November</t>
  </si>
  <si>
    <t>December</t>
  </si>
  <si>
    <t>Average Annual Bias</t>
  </si>
  <si>
    <t>SEFRD</t>
  </si>
  <si>
    <t>Current year</t>
  </si>
  <si>
    <t xml:space="preserve">Next Year's </t>
  </si>
  <si>
    <t>MW</t>
  </si>
  <si>
    <t>NERC FRS FORM 1</t>
  </si>
  <si>
    <t>Information</t>
  </si>
  <si>
    <t>Adjustment</t>
  </si>
  <si>
    <t xml:space="preserve">BA </t>
  </si>
  <si>
    <t>Time</t>
  </si>
  <si>
    <t>BA</t>
  </si>
  <si>
    <t>Exclude for</t>
  </si>
  <si>
    <t>data error *</t>
  </si>
  <si>
    <t>Average Frequency Response (MW/0.1Hz)</t>
  </si>
  <si>
    <t>JOU DS &amp; NL &amp; TFR</t>
  </si>
  <si>
    <t>NL &amp; PH</t>
  </si>
  <si>
    <t>NL &amp; RU</t>
  </si>
  <si>
    <t>NL &amp; TFR</t>
  </si>
  <si>
    <t>NL &amp; PH &amp; RU</t>
  </si>
  <si>
    <t>NL &amp; PH &amp; TFR</t>
  </si>
  <si>
    <t>NL &amp; PH &amp; BAA</t>
  </si>
  <si>
    <t>NL &amp; PH &amp; RU &amp; TFR</t>
  </si>
  <si>
    <t>PH &amp; RU</t>
  </si>
  <si>
    <t>PH &amp; TFR</t>
  </si>
  <si>
    <t>PH &amp; RU &amp; TFR</t>
  </si>
  <si>
    <t>RU &amp; TFR</t>
  </si>
  <si>
    <t>Non conforming Load</t>
  </si>
  <si>
    <t>Pumped Hydro</t>
  </si>
  <si>
    <t>Transferred Frequency Response</t>
  </si>
  <si>
    <t>Contingent BA Adjustment</t>
  </si>
  <si>
    <t>Imports: MWs are -
Exports: MWs are +</t>
  </si>
  <si>
    <t>Load MW as -
Generation MW as +</t>
  </si>
  <si>
    <t>Enter Gen MW as +</t>
  </si>
  <si>
    <t>JOU 
Dynamic Schedules</t>
  </si>
  <si>
    <t>Ramping 
Units</t>
  </si>
  <si>
    <t>Notes:</t>
  </si>
  <si>
    <t>Y</t>
  </si>
  <si>
    <t>Loads in MW as -</t>
  </si>
  <si>
    <t>* Frequency Bias Setting (FBS)</t>
  </si>
  <si>
    <t>Minimum FBS* for month</t>
  </si>
  <si>
    <t>Maximum FBS* for month</t>
  </si>
  <si>
    <t>Dynamic schedules for joint-owned units (DS)</t>
  </si>
  <si>
    <t>Nonconforming load (NL)</t>
  </si>
  <si>
    <t>Pumped hydro (PH)</t>
  </si>
  <si>
    <t>Ramping units (RU)</t>
  </si>
  <si>
    <t>Xfred Frequency Response (TFR)</t>
  </si>
  <si>
    <t>Contingent BA adjustment for loss of units (CBA)</t>
  </si>
  <si>
    <t>DS &amp; NL</t>
  </si>
  <si>
    <t>DS &amp; PH</t>
  </si>
  <si>
    <t>DS &amp; RU</t>
  </si>
  <si>
    <t>DS &amp; TFR</t>
  </si>
  <si>
    <t>DS &amp; CBA</t>
  </si>
  <si>
    <t>DS &amp; NL &amp; PH</t>
  </si>
  <si>
    <t>DS &amp; NL &amp; RU</t>
  </si>
  <si>
    <t>DS &amp; NL &amp; CBA</t>
  </si>
  <si>
    <t>DS &amp; NL &amp; PH &amp; RU</t>
  </si>
  <si>
    <t>DS &amp; NL &amp; PH &amp; TFR</t>
  </si>
  <si>
    <t>DS &amp; NL &amp; PH &amp; CBA</t>
  </si>
  <si>
    <t>DS &amp; NL &amp; PH &amp; RU &amp; TFR</t>
  </si>
  <si>
    <t>DS &amp; NL &amp; PH &amp; RU &amp; CBA</t>
  </si>
  <si>
    <t>DS &amp; NL &amp; PH &amp; RU &amp; TFR &amp; CBA</t>
  </si>
  <si>
    <t>NL &amp; CBA</t>
  </si>
  <si>
    <t>NL &amp; PH &amp; RU &amp; CBA</t>
  </si>
  <si>
    <t>NL &amp; PH &amp; RU &amp; TFR &amp; CBA</t>
  </si>
  <si>
    <t>PH &amp; CBA</t>
  </si>
  <si>
    <t>PH &amp; RU &amp; CBA</t>
  </si>
  <si>
    <t>PH &amp; RU &amp; TFR &amp; CBA</t>
  </si>
  <si>
    <t>RU &amp; CBA</t>
  </si>
  <si>
    <t>RU &amp; TFR &amp; CBA</t>
  </si>
  <si>
    <t>TFR &amp; CBA</t>
  </si>
  <si>
    <t>Reason(s)</t>
  </si>
  <si>
    <t xml:space="preserve"> Select Reason(s) for adjustment</t>
  </si>
  <si>
    <t>Net Total Adjustments</t>
  </si>
  <si>
    <t>1)</t>
  </si>
  <si>
    <t>2)</t>
  </si>
  <si>
    <t>3)</t>
  </si>
  <si>
    <t xml:space="preserve">Nonconforming Loads:
  - Values must be entered as negative numbers.
</t>
  </si>
  <si>
    <t>4)</t>
  </si>
  <si>
    <t xml:space="preserve">Dynamic Schedules: 
  - Values use schedule sign convention. 
  - Adjustments should include only dynamic schedules accounting for joint-owned units. Other dynamic schedules should be ignored.
</t>
  </si>
  <si>
    <t>5)</t>
  </si>
  <si>
    <t xml:space="preserve">Rampling Units:
 - Values are entered as positive values.
</t>
  </si>
  <si>
    <t xml:space="preserve">Pumped Hydro:
 - Values for pumping must be entered as negative values.
 - Values for generating must be entered as positive values.
</t>
  </si>
  <si>
    <t>6)</t>
  </si>
  <si>
    <t>7)</t>
  </si>
  <si>
    <t>Time weighted ** average FBS* for month</t>
  </si>
  <si>
    <t xml:space="preserve">** Based on the one minute values used in BAL 001 </t>
  </si>
  <si>
    <t>Value A Data</t>
  </si>
  <si>
    <t>BA Performance</t>
  </si>
  <si>
    <t>Value B</t>
  </si>
  <si>
    <t>20 to 52 second Average Period Evaluation</t>
  </si>
  <si>
    <t>JOU</t>
  </si>
  <si>
    <t>Non-</t>
  </si>
  <si>
    <t>Transferred</t>
  </si>
  <si>
    <t>Contingent</t>
  </si>
  <si>
    <t>Date</t>
  </si>
  <si>
    <t>A Point</t>
  </si>
  <si>
    <r>
      <t>F</t>
    </r>
    <r>
      <rPr>
        <sz val="10"/>
        <color theme="1"/>
        <rFont val="Calibri"/>
        <family val="2"/>
        <scheme val="minor"/>
      </rPr>
      <t>PointA</t>
    </r>
  </si>
  <si>
    <t>A Value</t>
  </si>
  <si>
    <t>t(0) Time</t>
  </si>
  <si>
    <t>C Value</t>
  </si>
  <si>
    <t>Net</t>
  </si>
  <si>
    <t>Dynamic</t>
  </si>
  <si>
    <t>Conforming</t>
  </si>
  <si>
    <t>Pumped</t>
  </si>
  <si>
    <t>Ramping</t>
  </si>
  <si>
    <t>Frequency</t>
  </si>
  <si>
    <t>Bias</t>
  </si>
  <si>
    <t>Hz</t>
  </si>
  <si>
    <t>Actual</t>
  </si>
  <si>
    <t>Schedules</t>
  </si>
  <si>
    <t>Hydro</t>
  </si>
  <si>
    <t>Units</t>
  </si>
  <si>
    <t>Response</t>
  </si>
  <si>
    <t>Lost Generation</t>
  </si>
  <si>
    <t>Setting</t>
  </si>
  <si>
    <t>Interchange</t>
  </si>
  <si>
    <t>Imp(-) Exp (+)</t>
  </si>
  <si>
    <t>Load (-)</t>
  </si>
  <si>
    <t>Load (-) Gen (+)</t>
  </si>
  <si>
    <t>Gen (+)</t>
  </si>
  <si>
    <t>Rec (-) Del (+)</t>
  </si>
  <si>
    <t>EPFR</t>
  </si>
  <si>
    <t>MW/0.1 Hz</t>
  </si>
  <si>
    <t>Do you RECEIVE Overlap regulation?</t>
  </si>
  <si>
    <t>If Yes, list the BA name and the associated Bias of that BA</t>
  </si>
  <si>
    <t>Do you PROVIDE Overlap regulation?</t>
  </si>
  <si>
    <t>Value A</t>
  </si>
  <si>
    <t xml:space="preserve"> Value "A" Information</t>
  </si>
  <si>
    <t xml:space="preserve"> Value "B" Information</t>
  </si>
  <si>
    <t xml:space="preserve"> Value "A"</t>
  </si>
  <si>
    <t xml:space="preserve"> Value "B"</t>
  </si>
  <si>
    <t>Bias -MW/0.1 Hz</t>
  </si>
  <si>
    <t>Event</t>
  </si>
  <si>
    <t>Number</t>
  </si>
  <si>
    <t>Enter Addition Data in column R ==&gt;</t>
  </si>
  <si>
    <t xml:space="preserve">Transferred Frequency Response:
 - This value is the amount agreed upon between the entities expressed in MW/0.1 Hz. Form 2 will adjust this amount for the frequency deviation experienced.
   (e.g. if an entity agrees to provide 20 MW/0.1 Hz to another entity and a frequency event with a deviation of 50 mHz occurs, the delivering entity should enter +20 in the
   data column of Form 2 and the receiving entity should enter - 20. The spreadsheet will adjust the SEFRD for each entity by the 10 for this event.)
 - Values for the entity receiving the response must be entered as a negative number.
 - Values for the entity delivering the response must be entered as a positive number. 
 - Values between entities must sum to zero.
</t>
  </si>
  <si>
    <t xml:space="preserve">Contingent Balancing Authority Adjustment:
 - Value for Value A is the pre-contingency generation from the contingent unit(s).
 - Value for Value B is usually 0 MW, but may be the load that remains on the system that was "netted" out by the now offline generation.
</t>
  </si>
  <si>
    <t>The transactional amount in 
MW Receiver enters - Deliverer enters +
on Form 2 Data sheet</t>
  </si>
  <si>
    <r>
      <t xml:space="preserve">Generation MW as +
</t>
    </r>
    <r>
      <rPr>
        <b/>
        <sz val="8"/>
        <rFont val="Arial"/>
        <family val="2"/>
      </rPr>
      <t>(If load occurs due to gen loss, enter MW as - at value B)</t>
    </r>
  </si>
  <si>
    <t>Sign Convention for scan data collected in Form 2</t>
  </si>
  <si>
    <t xml:space="preserve">Balancing Authorities making adjustments must retain evidence to verify:
  - Adjustment values are determined from scan-cycle data using Value A and Value B averaging periods. Scan-cycle data must be available if adjustments are made.
  - Adjustments are necessary to improve accuracy of calculations compared to using Net Actual Interchange (contingency size for single BA interconnections) solely. 
    Said differently, unless an adjustment compensates for significant known error, it should not be made. However, as noted in the next item, once a decision to include an
    adjustment for one or more of the six types is made for one event, the entity must calculate adjustments for that (those) type(s) for all events. 
  - Adjustments are included consistently for all events (e.g. if adjustments for nonconforming load are made for one event, the load must be included for all events, etc.).                                                                                                       </t>
  </si>
  <si>
    <t>PasteSpecial/Values the data copied from FRS Form 2 for each event.</t>
  </si>
  <si>
    <t>Value B 20 to 52 seconds</t>
  </si>
  <si>
    <t>NERC FRS FORM 1 20 to 52 second Value B</t>
  </si>
  <si>
    <t>20 to 52</t>
  </si>
  <si>
    <t>Instructions</t>
  </si>
  <si>
    <t>Step 1</t>
  </si>
  <si>
    <t>Enter data in all green cells on this "Data Entry" worksheet.</t>
  </si>
  <si>
    <t>Step 2</t>
  </si>
  <si>
    <t>For identified events in column B, collect data and complete FRS Form 2 for each event in the list.</t>
  </si>
  <si>
    <t>Step 3</t>
  </si>
  <si>
    <t>PasteSpecial/Values data from FRS Form 2 "Form 1 Summary Data" into "BA Form 2 Data" worksheet of this workbook.  Do this for each event in the list.</t>
  </si>
  <si>
    <t>Step 4</t>
  </si>
  <si>
    <t>Save this workbook using the following file name format:NYISO_yyyy_FRS_Form1.xlsx and send a copy of this workbook and all FRS_Form 2 workbooks to NERC. (where NYISO is replaced with your BA name)</t>
  </si>
  <si>
    <t>Initial</t>
  </si>
  <si>
    <t>Sustained</t>
  </si>
  <si>
    <t>Performance</t>
  </si>
  <si>
    <t>Adjusted</t>
  </si>
  <si>
    <t>Unadjusted</t>
  </si>
  <si>
    <t>P.U.</t>
  </si>
  <si>
    <t>20 to 52 P.U. Performance</t>
  </si>
  <si>
    <t>Enter data in all green cells on the "Data Entry" worksheet.</t>
  </si>
  <si>
    <t>Step 5</t>
  </si>
  <si>
    <t>PasteSpecial/Values data from FRS Form 2 "Form 1 Summary Data" worksheet into "BA Form 2 Event Data" worksheet of this workbook.  Do this for each event in the list.</t>
  </si>
  <si>
    <t>Full name</t>
  </si>
  <si>
    <t>Abbreviation</t>
  </si>
  <si>
    <t>Offset</t>
  </si>
  <si>
    <t>Time zone</t>
  </si>
  <si>
    <t>Atlantic Daylight Time</t>
  </si>
  <si>
    <t>ADT</t>
  </si>
  <si>
    <t>UTC - 3 hours</t>
  </si>
  <si>
    <t>Atlantic Standard Time</t>
  </si>
  <si>
    <t>AST</t>
  </si>
  <si>
    <t>UTC - 4 hours</t>
  </si>
  <si>
    <t>Central Daylight Time</t>
  </si>
  <si>
    <t>CDT</t>
  </si>
  <si>
    <t>UTC - 5 hours</t>
  </si>
  <si>
    <t>Central Standard Time</t>
  </si>
  <si>
    <t>CST</t>
  </si>
  <si>
    <t>UTC - 6 hours</t>
  </si>
  <si>
    <t>Eastern Daylight Time</t>
  </si>
  <si>
    <t>EDT</t>
  </si>
  <si>
    <t>Eastern Standard Time</t>
  </si>
  <si>
    <t>EST</t>
  </si>
  <si>
    <t>Mountain Daylight Time</t>
  </si>
  <si>
    <t>MDT</t>
  </si>
  <si>
    <t>Mountain Standard Time</t>
  </si>
  <si>
    <t>MST</t>
  </si>
  <si>
    <t>UTC - 7 hours</t>
  </si>
  <si>
    <t>Pacific Daylight Time</t>
  </si>
  <si>
    <t>PDT</t>
  </si>
  <si>
    <t>Pacific Standard Time</t>
  </si>
  <si>
    <t>PST</t>
  </si>
  <si>
    <t>UTC - 8 hours</t>
  </si>
  <si>
    <t>UTC (t-0)</t>
  </si>
  <si>
    <t>Date / Time
(MM/DD/YY HH:MM:SS)</t>
  </si>
  <si>
    <t>Zone</t>
  </si>
  <si>
    <t>Date/Time (t-0)</t>
  </si>
  <si>
    <t>(Enter as a negative value)</t>
  </si>
  <si>
    <t>For identified events in column C of the "Data Entry" worksheet, collect data and complete one FRS Form 2 workbook for each event in the list.</t>
  </si>
  <si>
    <t>Send completed Form 1 and each Form 2 to NERC.</t>
  </si>
  <si>
    <t>Save this workbook using the following file name format:NYISO_yyyy_FRS_Form1.xlsx. (where NYISO is replaced with your Balancing Authority abbreviation)</t>
  </si>
  <si>
    <t>MyBA</t>
  </si>
  <si>
    <t>(Mountain Standard)</t>
  </si>
  <si>
    <t>Western</t>
  </si>
</sst>
</file>

<file path=xl/styles.xml><?xml version="1.0" encoding="utf-8"?>
<styleSheet xmlns="http://schemas.openxmlformats.org/spreadsheetml/2006/main">
  <numFmts count="11">
    <numFmt numFmtId="164" formatCode="0.000"/>
    <numFmt numFmtId="165" formatCode="0.0"/>
    <numFmt numFmtId="166" formatCode="m/d/yy\ h:mm:ss"/>
    <numFmt numFmtId="167" formatCode="m\-d\-yy\ h:mm:ss"/>
    <numFmt numFmtId="168" formatCode="h:mm:ss;@"/>
    <numFmt numFmtId="169" formatCode="[$-F800]dddd\,\ mmmm\ dd\,\ yyyy"/>
    <numFmt numFmtId="170" formatCode="0.0000"/>
    <numFmt numFmtId="171" formatCode="yyyy"/>
    <numFmt numFmtId="172" formatCode="h:mm;@"/>
    <numFmt numFmtId="173" formatCode="mm/dd/yyyy\ h:mm:ss"/>
    <numFmt numFmtId="174" formatCode="m/d/yyyy\ h:mm:ss"/>
  </numFmts>
  <fonts count="23">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sz val="12"/>
      <name val="Times New Roman"/>
      <family val="1"/>
    </font>
    <font>
      <b/>
      <sz val="16"/>
      <name val="Cambria"/>
      <family val="1"/>
      <scheme val="major"/>
    </font>
    <font>
      <b/>
      <sz val="20"/>
      <name val="Cambria"/>
      <family val="1"/>
      <scheme val="major"/>
    </font>
    <font>
      <b/>
      <sz val="11"/>
      <name val="Arial"/>
      <family val="2"/>
    </font>
    <font>
      <b/>
      <sz val="16"/>
      <name val="Arial"/>
      <family val="2"/>
    </font>
    <font>
      <b/>
      <sz val="8"/>
      <name val="Arial"/>
      <family val="2"/>
    </font>
    <font>
      <b/>
      <sz val="14"/>
      <name val="Cambria"/>
      <family val="1"/>
      <scheme val="major"/>
    </font>
    <font>
      <b/>
      <sz val="12"/>
      <name val="Cambria"/>
      <family val="1"/>
      <scheme val="major"/>
    </font>
    <font>
      <b/>
      <sz val="11"/>
      <name val="Cambria"/>
      <family val="1"/>
      <scheme val="major"/>
    </font>
    <font>
      <sz val="10"/>
      <name val="Cambria"/>
      <family val="1"/>
      <scheme val="major"/>
    </font>
    <font>
      <sz val="12"/>
      <name val="Cambria"/>
      <family val="1"/>
      <scheme val="major"/>
    </font>
    <font>
      <sz val="12"/>
      <name val="Arial"/>
      <family val="2"/>
    </font>
    <font>
      <sz val="16"/>
      <color theme="9" tint="-0.249977111117893"/>
      <name val="Calibri"/>
      <family val="2"/>
      <scheme val="minor"/>
    </font>
    <font>
      <sz val="16"/>
      <color theme="1"/>
      <name val="Calibri"/>
      <family val="2"/>
      <scheme val="minor"/>
    </font>
    <font>
      <sz val="10"/>
      <color theme="1"/>
      <name val="Calibri"/>
      <family val="2"/>
      <scheme val="minor"/>
    </font>
    <font>
      <b/>
      <sz val="14"/>
      <name val="Arial"/>
      <family val="2"/>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rgb="FF99FF99"/>
        <bgColor indexed="64"/>
      </patternFill>
    </fill>
    <fill>
      <patternFill patternType="solid">
        <fgColor theme="0"/>
        <bgColor indexed="64"/>
      </patternFill>
    </fill>
    <fill>
      <patternFill patternType="solid">
        <fgColor rgb="FFCCFFCC"/>
        <bgColor indexed="64"/>
      </patternFill>
    </fill>
    <fill>
      <patternFill patternType="solid">
        <fgColor indexed="55"/>
        <bgColor indexed="64"/>
      </patternFill>
    </fill>
    <fill>
      <patternFill patternType="solid">
        <fgColor theme="0" tint="-0.24994659260841701"/>
        <bgColor indexed="64"/>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n">
        <color auto="1"/>
      </right>
      <top style="thick">
        <color auto="1"/>
      </top>
      <bottom/>
      <diagonal/>
    </border>
    <border>
      <left style="thick">
        <color indexed="64"/>
      </left>
      <right/>
      <top/>
      <bottom/>
      <diagonal/>
    </border>
    <border>
      <left/>
      <right style="thick">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n">
        <color auto="1"/>
      </top>
      <bottom/>
      <diagonal/>
    </border>
    <border>
      <left style="thin">
        <color theme="0" tint="-0.14996795556505021"/>
      </left>
      <right/>
      <top style="thin">
        <color theme="1"/>
      </top>
      <bottom/>
      <diagonal/>
    </border>
    <border>
      <left style="thin">
        <color theme="0" tint="-0.14993743705557422"/>
      </left>
      <right style="thin">
        <color theme="0" tint="-0.14993743705557422"/>
      </right>
      <top style="thin">
        <color auto="1"/>
      </top>
      <bottom/>
      <diagonal/>
    </border>
    <border>
      <left style="thin">
        <color theme="0" tint="-0.14993743705557422"/>
      </left>
      <right style="thin">
        <color theme="0" tint="-0.14993743705557422"/>
      </right>
      <top style="thick">
        <color auto="1"/>
      </top>
      <bottom/>
      <diagonal/>
    </border>
    <border>
      <left style="thick">
        <color indexed="64"/>
      </left>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medium">
        <color indexed="64"/>
      </left>
      <right/>
      <top/>
      <bottom style="thick">
        <color indexed="64"/>
      </bottom>
      <diagonal/>
    </border>
    <border>
      <left/>
      <right/>
      <top style="thin">
        <color indexed="64"/>
      </top>
      <bottom/>
      <diagonal/>
    </border>
    <border>
      <left/>
      <right style="thick">
        <color indexed="64"/>
      </right>
      <top style="medium">
        <color indexed="64"/>
      </top>
      <bottom/>
      <diagonal/>
    </border>
    <border>
      <left style="thick">
        <color indexed="22"/>
      </left>
      <right style="thick">
        <color indexed="22"/>
      </right>
      <top style="thick">
        <color indexed="22"/>
      </top>
      <bottom style="thick">
        <color indexed="22"/>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1" fillId="0" borderId="0"/>
  </cellStyleXfs>
  <cellXfs count="228">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xf numFmtId="0" fontId="3" fillId="0" borderId="1" xfId="0" applyFont="1" applyBorder="1" applyAlignment="1">
      <alignment horizontal="left"/>
    </xf>
    <xf numFmtId="165" fontId="0" fillId="0" borderId="0" xfId="0" applyNumberFormat="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3" fillId="0" borderId="0" xfId="0" applyFont="1" applyBorder="1" applyAlignment="1">
      <alignment horizontal="center"/>
    </xf>
    <xf numFmtId="0" fontId="0" fillId="0" borderId="0" xfId="0" applyBorder="1"/>
    <xf numFmtId="9" fontId="0" fillId="0" borderId="0" xfId="0" applyNumberFormat="1" applyAlignment="1">
      <alignment horizontal="center"/>
    </xf>
    <xf numFmtId="0" fontId="3" fillId="2" borderId="0" xfId="0" applyFont="1" applyFill="1"/>
    <xf numFmtId="0" fontId="0" fillId="2" borderId="0" xfId="0" applyFill="1"/>
    <xf numFmtId="0" fontId="3" fillId="2" borderId="0" xfId="0" applyFont="1" applyFill="1" applyBorder="1"/>
    <xf numFmtId="166" fontId="3" fillId="0" borderId="0" xfId="0" applyNumberFormat="1" applyFont="1" applyFill="1" applyAlignment="1">
      <alignment horizontal="center"/>
    </xf>
    <xf numFmtId="166" fontId="0" fillId="0" borderId="0" xfId="0" applyNumberFormat="1" applyFill="1" applyAlignment="1">
      <alignment horizontal="center"/>
    </xf>
    <xf numFmtId="164" fontId="3" fillId="0" borderId="0" xfId="0" applyNumberFormat="1" applyFont="1" applyAlignment="1">
      <alignment horizontal="center"/>
    </xf>
    <xf numFmtId="0" fontId="5" fillId="2" borderId="0" xfId="1" applyFill="1" applyBorder="1" applyAlignment="1" applyProtection="1"/>
    <xf numFmtId="22" fontId="4" fillId="0" borderId="6" xfId="0" applyNumberFormat="1" applyFont="1" applyBorder="1"/>
    <xf numFmtId="22" fontId="4" fillId="3" borderId="6" xfId="0" applyNumberFormat="1" applyFont="1" applyFill="1" applyBorder="1"/>
    <xf numFmtId="167" fontId="4" fillId="3" borderId="6" xfId="0" applyNumberFormat="1" applyFont="1" applyFill="1" applyBorder="1"/>
    <xf numFmtId="167" fontId="4" fillId="0" borderId="6" xfId="0" applyNumberFormat="1" applyFont="1" applyBorder="1"/>
    <xf numFmtId="167" fontId="4" fillId="0" borderId="6" xfId="0" applyNumberFormat="1" applyFont="1" applyFill="1" applyBorder="1"/>
    <xf numFmtId="0" fontId="4" fillId="0" borderId="0" xfId="0" applyFont="1"/>
    <xf numFmtId="164" fontId="0" fillId="3" borderId="0" xfId="0" applyNumberFormat="1" applyFill="1" applyAlignment="1">
      <alignment horizontal="center"/>
    </xf>
    <xf numFmtId="165" fontId="3" fillId="5" borderId="1" xfId="0" applyNumberFormat="1" applyFont="1" applyFill="1" applyBorder="1" applyAlignment="1">
      <alignment horizontal="center"/>
    </xf>
    <xf numFmtId="165" fontId="3" fillId="5" borderId="9" xfId="0" applyNumberFormat="1" applyFont="1" applyFill="1" applyBorder="1" applyAlignment="1">
      <alignment horizontal="center"/>
    </xf>
    <xf numFmtId="0" fontId="1" fillId="0" borderId="0" xfId="0" applyFont="1"/>
    <xf numFmtId="165" fontId="0" fillId="0" borderId="0" xfId="0" applyNumberFormat="1"/>
    <xf numFmtId="166" fontId="6" fillId="0" borderId="0" xfId="0" applyNumberFormat="1" applyFont="1" applyFill="1" applyAlignment="1">
      <alignment horizontal="center" vertical="center"/>
    </xf>
    <xf numFmtId="166" fontId="0" fillId="0" borderId="0" xfId="0" applyNumberFormat="1" applyAlignment="1">
      <alignment horizontal="center"/>
    </xf>
    <xf numFmtId="0" fontId="0" fillId="0" borderId="0" xfId="0" applyNumberFormat="1"/>
    <xf numFmtId="0" fontId="3" fillId="5" borderId="2" xfId="0" applyFont="1" applyFill="1" applyBorder="1" applyAlignment="1">
      <alignment wrapText="1"/>
    </xf>
    <xf numFmtId="165" fontId="3" fillId="5" borderId="3" xfId="0" applyNumberFormat="1" applyFont="1" applyFill="1" applyBorder="1" applyAlignment="1">
      <alignment horizontal="center"/>
    </xf>
    <xf numFmtId="0" fontId="3" fillId="5" borderId="4" xfId="0" applyFont="1" applyFill="1" applyBorder="1" applyAlignment="1">
      <alignment wrapText="1"/>
    </xf>
    <xf numFmtId="0" fontId="3" fillId="5" borderId="11" xfId="0" applyFont="1" applyFill="1" applyBorder="1" applyAlignment="1">
      <alignment wrapText="1"/>
    </xf>
    <xf numFmtId="0" fontId="0" fillId="0" borderId="0" xfId="0" applyNumberFormat="1" applyBorder="1"/>
    <xf numFmtId="0" fontId="3" fillId="0" borderId="7" xfId="0" applyFont="1" applyBorder="1" applyAlignment="1">
      <alignment horizontal="left"/>
    </xf>
    <xf numFmtId="0" fontId="3" fillId="0" borderId="9" xfId="0" applyFont="1" applyBorder="1" applyAlignment="1">
      <alignment horizontal="center"/>
    </xf>
    <xf numFmtId="0" fontId="3" fillId="0" borderId="12" xfId="0" applyFont="1" applyBorder="1" applyAlignment="1">
      <alignment horizontal="center"/>
    </xf>
    <xf numFmtId="0" fontId="3" fillId="0" borderId="7" xfId="0" applyFont="1" applyBorder="1" applyAlignment="1">
      <alignment horizontal="center"/>
    </xf>
    <xf numFmtId="0" fontId="3" fillId="0" borderId="11" xfId="0" applyFont="1" applyBorder="1" applyAlignment="1">
      <alignment horizontal="center"/>
    </xf>
    <xf numFmtId="165" fontId="0" fillId="0" borderId="8" xfId="0" applyNumberFormat="1" applyBorder="1" applyAlignment="1">
      <alignment horizontal="center"/>
    </xf>
    <xf numFmtId="164" fontId="1" fillId="0" borderId="0" xfId="0" applyNumberFormat="1" applyFont="1"/>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0" fillId="4" borderId="0" xfId="0" applyFill="1" applyAlignment="1" applyProtection="1">
      <alignment horizontal="center"/>
      <protection locked="0"/>
    </xf>
    <xf numFmtId="0" fontId="5" fillId="4" borderId="0" xfId="1" applyFill="1" applyAlignment="1" applyProtection="1">
      <alignment horizontal="center"/>
      <protection locked="0"/>
    </xf>
    <xf numFmtId="165" fontId="0" fillId="4" borderId="0" xfId="0" applyNumberFormat="1" applyFill="1" applyBorder="1" applyAlignment="1" applyProtection="1">
      <alignment horizontal="center"/>
      <protection locked="0"/>
    </xf>
    <xf numFmtId="165" fontId="0" fillId="4" borderId="10" xfId="0" applyNumberFormat="1" applyFill="1" applyBorder="1" applyAlignment="1" applyProtection="1">
      <alignment horizontal="center"/>
      <protection locked="0"/>
    </xf>
    <xf numFmtId="22" fontId="4" fillId="0" borderId="13" xfId="0" applyNumberFormat="1" applyFont="1" applyBorder="1"/>
    <xf numFmtId="166" fontId="3" fillId="0" borderId="10" xfId="0" applyNumberFormat="1" applyFont="1" applyFill="1" applyBorder="1" applyAlignment="1">
      <alignment horizontal="center"/>
    </xf>
    <xf numFmtId="164" fontId="3" fillId="0" borderId="10" xfId="0" applyNumberFormat="1" applyFont="1" applyBorder="1" applyAlignment="1">
      <alignment horizontal="center"/>
    </xf>
    <xf numFmtId="166" fontId="3" fillId="0" borderId="5" xfId="0" applyNumberFormat="1" applyFont="1" applyFill="1" applyBorder="1" applyAlignment="1">
      <alignment horizontal="center"/>
    </xf>
    <xf numFmtId="164" fontId="3" fillId="0" borderId="5" xfId="0" applyNumberFormat="1" applyFont="1" applyBorder="1" applyAlignment="1">
      <alignment horizontal="center"/>
    </xf>
    <xf numFmtId="0" fontId="0" fillId="0" borderId="0" xfId="0" applyAlignment="1">
      <alignment vertical="center"/>
    </xf>
    <xf numFmtId="165" fontId="0" fillId="0" borderId="8" xfId="0" applyNumberFormat="1" applyFill="1" applyBorder="1" applyAlignment="1" applyProtection="1">
      <alignment horizontal="center"/>
    </xf>
    <xf numFmtId="165" fontId="0" fillId="0" borderId="1" xfId="0" applyNumberFormat="1" applyFill="1" applyBorder="1" applyAlignment="1" applyProtection="1">
      <alignment horizontal="center"/>
    </xf>
    <xf numFmtId="0" fontId="3" fillId="0" borderId="0" xfId="0" applyFont="1" applyAlignment="1">
      <alignment vertical="center"/>
    </xf>
    <xf numFmtId="0" fontId="7" fillId="0" borderId="0" xfId="0" applyFont="1" applyAlignment="1" applyProtection="1">
      <alignment horizontal="left" vertical="top"/>
    </xf>
    <xf numFmtId="0" fontId="0" fillId="0" borderId="0" xfId="0" applyProtection="1"/>
    <xf numFmtId="0" fontId="7" fillId="0" borderId="0" xfId="0" applyFont="1" applyAlignment="1" applyProtection="1">
      <alignment horizontal="left" vertical="top" wrapText="1"/>
    </xf>
    <xf numFmtId="0" fontId="7" fillId="0" borderId="0" xfId="0" applyFont="1" applyFill="1" applyAlignment="1" applyProtection="1">
      <alignment vertical="top" wrapText="1"/>
      <protection hidden="1"/>
    </xf>
    <xf numFmtId="0" fontId="7" fillId="0" borderId="0" xfId="0" applyFont="1" applyFill="1" applyAlignment="1" applyProtection="1">
      <alignment vertical="top" wrapText="1"/>
      <protection hidden="1"/>
    </xf>
    <xf numFmtId="0" fontId="8" fillId="0" borderId="0" xfId="0" applyFont="1" applyAlignment="1">
      <alignment horizontal="center"/>
    </xf>
    <xf numFmtId="0" fontId="1" fillId="0" borderId="0" xfId="0" applyFont="1" applyProtection="1"/>
    <xf numFmtId="0" fontId="11" fillId="0" borderId="9" xfId="0" applyFont="1" applyBorder="1" applyAlignment="1" applyProtection="1">
      <alignment horizontal="center" wrapText="1"/>
    </xf>
    <xf numFmtId="165" fontId="0" fillId="5" borderId="8" xfId="0" applyNumberFormat="1" applyFill="1" applyBorder="1" applyAlignment="1" applyProtection="1">
      <alignment horizontal="center"/>
    </xf>
    <xf numFmtId="0" fontId="13" fillId="0" borderId="0" xfId="0" applyFont="1"/>
    <xf numFmtId="0" fontId="14" fillId="0" borderId="0" xfId="0" applyFont="1"/>
    <xf numFmtId="0" fontId="15" fillId="0" borderId="0" xfId="0" applyFont="1"/>
    <xf numFmtId="0" fontId="16" fillId="0" borderId="0" xfId="0" applyFont="1" applyAlignment="1">
      <alignment horizontal="right" vertical="top"/>
    </xf>
    <xf numFmtId="0" fontId="17" fillId="0" borderId="0" xfId="0" applyFont="1"/>
    <xf numFmtId="0" fontId="14" fillId="0" borderId="0" xfId="0" applyFont="1" applyAlignment="1">
      <alignment horizontal="center" wrapText="1"/>
    </xf>
    <xf numFmtId="0" fontId="18" fillId="6" borderId="0" xfId="0" applyFont="1" applyFill="1" applyProtection="1">
      <protection locked="0"/>
    </xf>
    <xf numFmtId="165" fontId="18" fillId="6" borderId="0" xfId="0" applyNumberFormat="1" applyFont="1" applyFill="1" applyAlignment="1" applyProtection="1">
      <alignment horizontal="center"/>
      <protection locked="0"/>
    </xf>
    <xf numFmtId="0" fontId="18" fillId="0" borderId="0" xfId="0" applyFont="1"/>
    <xf numFmtId="165" fontId="18" fillId="0" borderId="0" xfId="0" applyNumberFormat="1" applyFont="1" applyAlignment="1">
      <alignment horizontal="center"/>
    </xf>
    <xf numFmtId="0" fontId="19" fillId="0" borderId="0" xfId="0" applyFont="1"/>
    <xf numFmtId="0" fontId="20" fillId="0" borderId="0" xfId="0" applyFont="1"/>
    <xf numFmtId="0" fontId="19" fillId="0" borderId="0" xfId="0" applyFont="1" applyBorder="1"/>
    <xf numFmtId="0" fontId="0" fillId="0" borderId="14" xfId="0" applyBorder="1"/>
    <xf numFmtId="0" fontId="0" fillId="0" borderId="15" xfId="0" applyBorder="1"/>
    <xf numFmtId="0" fontId="0" fillId="0" borderId="15" xfId="0" applyBorder="1" applyAlignment="1">
      <alignment horizontal="center"/>
    </xf>
    <xf numFmtId="0" fontId="0" fillId="0" borderId="16" xfId="0" applyBorder="1"/>
    <xf numFmtId="0" fontId="0" fillId="0" borderId="17" xfId="0" applyBorder="1" applyAlignment="1">
      <alignment horizontal="center"/>
    </xf>
    <xf numFmtId="0" fontId="0" fillId="0" borderId="18" xfId="0" applyBorder="1"/>
    <xf numFmtId="0" fontId="0" fillId="0" borderId="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4" xfId="0" applyFill="1" applyBorder="1" applyAlignment="1">
      <alignment horizontal="center"/>
    </xf>
    <xf numFmtId="169" fontId="0" fillId="0" borderId="0" xfId="0" applyNumberFormat="1" applyBorder="1" applyAlignment="1">
      <alignment horizontal="right"/>
    </xf>
    <xf numFmtId="168" fontId="0" fillId="0" borderId="0" xfId="0" applyNumberFormat="1"/>
    <xf numFmtId="170" fontId="0" fillId="0" borderId="0" xfId="0" applyNumberFormat="1"/>
    <xf numFmtId="2" fontId="0" fillId="0" borderId="0" xfId="0" applyNumberFormat="1"/>
    <xf numFmtId="0" fontId="11" fillId="0" borderId="9" xfId="0" applyFont="1" applyBorder="1" applyAlignment="1">
      <alignment horizontal="centerContinuous" wrapText="1"/>
    </xf>
    <xf numFmtId="0" fontId="11" fillId="0" borderId="10" xfId="0" applyFont="1" applyBorder="1" applyAlignment="1">
      <alignment horizontal="centerContinuous" wrapText="1"/>
    </xf>
    <xf numFmtId="0" fontId="10" fillId="0" borderId="0" xfId="0" applyFont="1" applyAlignment="1">
      <alignment horizontal="centerContinuous" vertical="center" wrapText="1"/>
    </xf>
    <xf numFmtId="0" fontId="0" fillId="0" borderId="0" xfId="0" applyAlignment="1">
      <alignment horizontal="centerContinuous"/>
    </xf>
    <xf numFmtId="0" fontId="0" fillId="0" borderId="26" xfId="0" applyBorder="1"/>
    <xf numFmtId="0" fontId="0" fillId="0" borderId="27" xfId="0" applyBorder="1"/>
    <xf numFmtId="0" fontId="0" fillId="0" borderId="19" xfId="0" applyBorder="1"/>
    <xf numFmtId="0" fontId="7" fillId="0" borderId="18" xfId="0" applyFont="1" applyBorder="1" applyAlignment="1">
      <alignment horizontal="left" vertical="top"/>
    </xf>
    <xf numFmtId="0" fontId="7" fillId="0" borderId="23" xfId="0" applyFont="1" applyBorder="1" applyAlignment="1">
      <alignment horizontal="left" vertical="top"/>
    </xf>
    <xf numFmtId="0" fontId="0" fillId="0" borderId="25" xfId="0" applyBorder="1"/>
    <xf numFmtId="0" fontId="0" fillId="4" borderId="14" xfId="0" applyFill="1" applyBorder="1" applyAlignment="1" applyProtection="1">
      <alignment horizontal="center"/>
      <protection locked="0"/>
    </xf>
    <xf numFmtId="0" fontId="0" fillId="0" borderId="23" xfId="0" applyBorder="1"/>
    <xf numFmtId="0" fontId="1" fillId="0" borderId="25" xfId="0" applyFont="1" applyBorder="1"/>
    <xf numFmtId="0" fontId="1" fillId="0" borderId="16" xfId="0" applyFont="1" applyBorder="1"/>
    <xf numFmtId="165" fontId="1" fillId="0" borderId="28" xfId="0" applyNumberFormat="1" applyFont="1" applyFill="1" applyBorder="1" applyAlignment="1">
      <alignment horizontal="center"/>
    </xf>
    <xf numFmtId="165" fontId="1" fillId="0" borderId="29" xfId="0" applyNumberFormat="1" applyFont="1" applyFill="1" applyBorder="1" applyAlignment="1">
      <alignment horizontal="center"/>
    </xf>
    <xf numFmtId="168" fontId="0" fillId="7" borderId="7" xfId="0" applyNumberFormat="1" applyFill="1" applyBorder="1" applyAlignment="1" applyProtection="1">
      <alignment horizontal="center"/>
      <protection locked="0"/>
    </xf>
    <xf numFmtId="164" fontId="0" fillId="7" borderId="7" xfId="0" applyNumberFormat="1" applyFill="1" applyBorder="1" applyAlignment="1" applyProtection="1">
      <alignment horizontal="center"/>
      <protection locked="0"/>
    </xf>
    <xf numFmtId="165" fontId="0" fillId="7" borderId="7" xfId="0" applyNumberFormat="1" applyFill="1" applyBorder="1" applyAlignment="1" applyProtection="1">
      <alignment horizontal="center"/>
      <protection locked="0"/>
    </xf>
    <xf numFmtId="168" fontId="0" fillId="7" borderId="8" xfId="0" applyNumberFormat="1" applyFill="1" applyBorder="1" applyAlignment="1" applyProtection="1">
      <alignment horizontal="center"/>
      <protection locked="0"/>
    </xf>
    <xf numFmtId="164" fontId="0" fillId="7" borderId="8" xfId="0" applyNumberFormat="1" applyFill="1" applyBorder="1" applyAlignment="1" applyProtection="1">
      <alignment horizontal="center"/>
      <protection locked="0"/>
    </xf>
    <xf numFmtId="165" fontId="0" fillId="7" borderId="8" xfId="0" applyNumberFormat="1" applyFill="1" applyBorder="1" applyAlignment="1" applyProtection="1">
      <alignment horizontal="center"/>
      <protection locked="0"/>
    </xf>
    <xf numFmtId="165" fontId="0" fillId="7" borderId="4" xfId="0" applyNumberFormat="1" applyFill="1" applyBorder="1" applyAlignment="1" applyProtection="1">
      <alignment horizontal="center"/>
      <protection locked="0"/>
    </xf>
    <xf numFmtId="166" fontId="6" fillId="8" borderId="0" xfId="0" applyNumberFormat="1" applyFont="1" applyFill="1" applyAlignment="1">
      <alignment horizontal="center" vertical="center"/>
    </xf>
    <xf numFmtId="0" fontId="0" fillId="0" borderId="30" xfId="0" applyBorder="1"/>
    <xf numFmtId="0" fontId="0" fillId="0" borderId="31" xfId="0" applyBorder="1"/>
    <xf numFmtId="0" fontId="0" fillId="0" borderId="31" xfId="0"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69" fontId="0" fillId="8" borderId="0" xfId="0" applyNumberFormat="1" applyFill="1" applyBorder="1" applyAlignment="1">
      <alignment horizontal="right"/>
    </xf>
    <xf numFmtId="168" fontId="0" fillId="8" borderId="34" xfId="0" applyNumberFormat="1" applyFill="1" applyBorder="1"/>
    <xf numFmtId="170" fontId="0" fillId="8" borderId="35" xfId="0" applyNumberFormat="1" applyFill="1" applyBorder="1"/>
    <xf numFmtId="2" fontId="0" fillId="8" borderId="35" xfId="0" applyNumberFormat="1" applyFill="1" applyBorder="1"/>
    <xf numFmtId="170" fontId="0" fillId="8" borderId="36" xfId="0" applyNumberFormat="1" applyFill="1" applyBorder="1"/>
    <xf numFmtId="1" fontId="0" fillId="8" borderId="35" xfId="0" applyNumberFormat="1" applyFill="1" applyBorder="1"/>
    <xf numFmtId="169" fontId="0" fillId="8" borderId="37" xfId="0" applyNumberFormat="1" applyFill="1" applyBorder="1" applyAlignment="1">
      <alignment horizontal="right"/>
    </xf>
    <xf numFmtId="168" fontId="0" fillId="8" borderId="38" xfId="0" applyNumberFormat="1" applyFill="1" applyBorder="1"/>
    <xf numFmtId="170" fontId="0" fillId="8" borderId="39" xfId="0" applyNumberFormat="1" applyFill="1" applyBorder="1"/>
    <xf numFmtId="2" fontId="0" fillId="8" borderId="40" xfId="0" applyNumberFormat="1" applyFill="1" applyBorder="1"/>
    <xf numFmtId="1" fontId="0" fillId="8" borderId="40" xfId="0" applyNumberFormat="1" applyFill="1" applyBorder="1"/>
    <xf numFmtId="0" fontId="0" fillId="0" borderId="0" xfId="0" applyAlignment="1">
      <alignment horizontal="right"/>
    </xf>
    <xf numFmtId="171" fontId="3" fillId="5" borderId="11" xfId="0" applyNumberFormat="1" applyFont="1" applyFill="1" applyBorder="1" applyAlignment="1">
      <alignment wrapText="1"/>
    </xf>
    <xf numFmtId="0" fontId="3" fillId="0" borderId="41" xfId="0" applyFont="1" applyBorder="1" applyAlignment="1">
      <alignment horizontal="center"/>
    </xf>
    <xf numFmtId="0" fontId="3" fillId="0" borderId="25" xfId="0" applyFont="1" applyBorder="1" applyAlignment="1">
      <alignment horizontal="center"/>
    </xf>
    <xf numFmtId="0" fontId="3" fillId="0" borderId="16" xfId="0" applyFont="1" applyBorder="1" applyAlignment="1">
      <alignment horizontal="center"/>
    </xf>
    <xf numFmtId="166" fontId="22" fillId="0" borderId="14" xfId="0" applyNumberFormat="1" applyFont="1" applyFill="1" applyBorder="1" applyAlignment="1">
      <alignment horizontal="center"/>
    </xf>
    <xf numFmtId="164" fontId="0" fillId="0" borderId="15" xfId="0" applyNumberFormat="1" applyBorder="1" applyAlignment="1">
      <alignment horizontal="center"/>
    </xf>
    <xf numFmtId="166" fontId="0" fillId="0" borderId="18" xfId="0" applyNumberFormat="1" applyFill="1" applyBorder="1" applyAlignment="1">
      <alignment horizontal="center"/>
    </xf>
    <xf numFmtId="164" fontId="0" fillId="0" borderId="0" xfId="0" applyNumberFormat="1" applyBorder="1" applyAlignment="1">
      <alignment horizontal="center"/>
    </xf>
    <xf numFmtId="166" fontId="6" fillId="0" borderId="18" xfId="0" applyNumberFormat="1" applyFont="1" applyFill="1" applyBorder="1" applyAlignment="1">
      <alignment horizontal="center" vertical="center"/>
    </xf>
    <xf numFmtId="166" fontId="0" fillId="0" borderId="23" xfId="0" applyNumberFormat="1" applyFill="1" applyBorder="1" applyAlignment="1">
      <alignment horizontal="center"/>
    </xf>
    <xf numFmtId="164" fontId="0" fillId="0" borderId="24" xfId="0" applyNumberFormat="1" applyBorder="1" applyAlignment="1">
      <alignment horizontal="center"/>
    </xf>
    <xf numFmtId="0" fontId="0" fillId="0" borderId="24" xfId="0" applyBorder="1"/>
    <xf numFmtId="0" fontId="6" fillId="0" borderId="14" xfId="0" applyFont="1" applyBorder="1" applyAlignment="1">
      <alignment horizontal="centerContinuous"/>
    </xf>
    <xf numFmtId="0" fontId="6" fillId="0" borderId="15" xfId="0" applyFont="1" applyBorder="1" applyAlignment="1">
      <alignment horizontal="centerContinuous"/>
    </xf>
    <xf numFmtId="0" fontId="6" fillId="0" borderId="16" xfId="0" applyFont="1" applyBorder="1" applyAlignment="1">
      <alignment horizontal="centerContinuous"/>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26" xfId="0" applyFont="1" applyFill="1" applyBorder="1" applyAlignment="1">
      <alignment horizontal="center"/>
    </xf>
    <xf numFmtId="0" fontId="3" fillId="0" borderId="42" xfId="0" applyFont="1" applyFill="1" applyBorder="1" applyAlignment="1">
      <alignment horizontal="center"/>
    </xf>
    <xf numFmtId="0" fontId="3" fillId="0" borderId="27" xfId="0" applyFont="1" applyFill="1" applyBorder="1" applyAlignment="1">
      <alignment horizontal="center"/>
    </xf>
    <xf numFmtId="22" fontId="0" fillId="0" borderId="0" xfId="0" applyNumberFormat="1" applyBorder="1" applyAlignment="1">
      <alignment horizontal="center"/>
    </xf>
    <xf numFmtId="0" fontId="0" fillId="0" borderId="43" xfId="0" applyBorder="1" applyAlignment="1">
      <alignment horizontal="center"/>
    </xf>
    <xf numFmtId="0" fontId="1" fillId="0" borderId="0" xfId="0" applyFont="1" applyBorder="1" applyAlignment="1">
      <alignment horizontal="center"/>
    </xf>
    <xf numFmtId="0" fontId="1" fillId="4" borderId="0" xfId="0" applyFont="1" applyFill="1" applyAlignment="1" applyProtection="1">
      <alignment horizontal="center"/>
      <protection locked="0"/>
    </xf>
    <xf numFmtId="0" fontId="3" fillId="0" borderId="2" xfId="0" applyFont="1" applyBorder="1" applyAlignment="1">
      <alignment horizontal="center"/>
    </xf>
    <xf numFmtId="2" fontId="0" fillId="0" borderId="0" xfId="0" applyNumberFormat="1" applyAlignment="1">
      <alignment horizontal="center"/>
    </xf>
    <xf numFmtId="0" fontId="3" fillId="9" borderId="44" xfId="2" applyFont="1" applyFill="1" applyBorder="1" applyAlignment="1" applyProtection="1">
      <alignment horizontal="center" vertical="center" wrapText="1"/>
    </xf>
    <xf numFmtId="0" fontId="1" fillId="0" borderId="44" xfId="2" applyFont="1" applyFill="1" applyBorder="1" applyAlignment="1" applyProtection="1">
      <alignment wrapText="1"/>
    </xf>
    <xf numFmtId="172" fontId="1" fillId="0" borderId="44" xfId="2" applyNumberFormat="1" applyBorder="1" applyProtection="1"/>
    <xf numFmtId="0" fontId="1" fillId="0" borderId="44" xfId="2" applyFont="1" applyFill="1" applyBorder="1" applyAlignment="1" applyProtection="1">
      <alignment horizontal="center" wrapText="1"/>
    </xf>
    <xf numFmtId="173" fontId="1" fillId="0" borderId="0" xfId="3" applyNumberFormat="1" applyBorder="1" applyProtection="1"/>
    <xf numFmtId="167" fontId="4" fillId="0" borderId="0" xfId="0" applyNumberFormat="1" applyFont="1" applyFill="1" applyBorder="1"/>
    <xf numFmtId="166" fontId="22" fillId="0" borderId="15" xfId="0" applyNumberFormat="1" applyFont="1" applyFill="1" applyBorder="1" applyAlignment="1">
      <alignment horizontal="center"/>
    </xf>
    <xf numFmtId="166" fontId="0" fillId="0" borderId="0" xfId="0" applyNumberFormat="1" applyFill="1" applyBorder="1" applyAlignment="1">
      <alignment horizontal="center"/>
    </xf>
    <xf numFmtId="166" fontId="6" fillId="0" borderId="0" xfId="0" applyNumberFormat="1" applyFont="1" applyFill="1" applyBorder="1" applyAlignment="1">
      <alignment horizontal="center" vertical="center"/>
    </xf>
    <xf numFmtId="166" fontId="0" fillId="0" borderId="24" xfId="0" applyNumberFormat="1" applyFill="1" applyBorder="1" applyAlignment="1">
      <alignment horizontal="center"/>
    </xf>
    <xf numFmtId="22" fontId="1" fillId="0" borderId="0" xfId="0" applyNumberFormat="1" applyFont="1" applyBorder="1" applyAlignment="1">
      <alignment horizontal="center"/>
    </xf>
    <xf numFmtId="174" fontId="4" fillId="0" borderId="13" xfId="0" applyNumberFormat="1" applyFont="1" applyBorder="1"/>
    <xf numFmtId="164" fontId="0" fillId="0" borderId="0" xfId="0" applyNumberFormat="1"/>
    <xf numFmtId="0" fontId="0" fillId="0" borderId="0" xfId="0" applyFill="1" applyAlignment="1">
      <alignment horizontal="center"/>
    </xf>
    <xf numFmtId="173" fontId="1" fillId="0" borderId="0" xfId="3" applyNumberFormat="1" applyFill="1" applyBorder="1" applyProtection="1"/>
    <xf numFmtId="174" fontId="4" fillId="0" borderId="13" xfId="0" applyNumberFormat="1" applyFont="1" applyFill="1" applyBorder="1"/>
    <xf numFmtId="22" fontId="1" fillId="0" borderId="0" xfId="0" applyNumberFormat="1" applyFont="1" applyFill="1" applyBorder="1" applyAlignment="1">
      <alignment horizontal="center"/>
    </xf>
    <xf numFmtId="164" fontId="0" fillId="0" borderId="0" xfId="0" applyNumberFormat="1" applyFill="1"/>
    <xf numFmtId="22" fontId="4" fillId="0" borderId="0" xfId="0" applyNumberFormat="1" applyFont="1" applyFill="1" applyBorder="1" applyAlignment="1">
      <alignment horizontal="center"/>
    </xf>
    <xf numFmtId="164" fontId="0" fillId="0" borderId="0" xfId="0" applyNumberFormat="1" applyFill="1" applyProtection="1"/>
    <xf numFmtId="164" fontId="0" fillId="0" borderId="0" xfId="0" applyNumberFormat="1" applyFill="1" applyAlignment="1">
      <alignment horizontal="center"/>
    </xf>
    <xf numFmtId="0" fontId="0" fillId="10" borderId="0" xfId="0" applyFill="1" applyAlignment="1">
      <alignment horizontal="center"/>
    </xf>
    <xf numFmtId="173" fontId="1" fillId="10" borderId="0" xfId="3" applyNumberFormat="1" applyFill="1" applyBorder="1" applyProtection="1"/>
    <xf numFmtId="174" fontId="4" fillId="10" borderId="13" xfId="0" applyNumberFormat="1" applyFont="1" applyFill="1" applyBorder="1"/>
    <xf numFmtId="22" fontId="1" fillId="10" borderId="0" xfId="0" applyNumberFormat="1" applyFont="1" applyFill="1" applyBorder="1" applyAlignment="1">
      <alignment horizontal="center"/>
    </xf>
    <xf numFmtId="164" fontId="0" fillId="10" borderId="0" xfId="0" applyNumberFormat="1" applyFill="1"/>
    <xf numFmtId="22" fontId="4" fillId="10" borderId="0" xfId="0" applyNumberFormat="1" applyFont="1" applyFill="1" applyBorder="1" applyAlignment="1">
      <alignment horizontal="center"/>
    </xf>
    <xf numFmtId="164" fontId="1" fillId="10" borderId="0" xfId="4" applyNumberFormat="1" applyFill="1"/>
    <xf numFmtId="164" fontId="0" fillId="10" borderId="0" xfId="0" applyNumberFormat="1" applyFill="1" applyProtection="1"/>
    <xf numFmtId="167" fontId="1" fillId="10" borderId="0" xfId="0" applyNumberFormat="1" applyFont="1" applyFill="1" applyBorder="1" applyAlignment="1">
      <alignment horizontal="center"/>
    </xf>
    <xf numFmtId="167" fontId="1" fillId="0" borderId="0" xfId="0" applyNumberFormat="1" applyFont="1" applyFill="1" applyBorder="1" applyAlignment="1">
      <alignment horizontal="center"/>
    </xf>
    <xf numFmtId="164" fontId="0" fillId="10" borderId="0" xfId="0" applyNumberFormat="1" applyFill="1" applyAlignment="1">
      <alignment horizontal="right"/>
    </xf>
    <xf numFmtId="0" fontId="3" fillId="0" borderId="1" xfId="0" applyFont="1" applyBorder="1" applyAlignment="1">
      <alignment horizontal="centerContinuous"/>
    </xf>
    <xf numFmtId="0" fontId="3" fillId="0" borderId="5" xfId="0" applyFont="1" applyBorder="1" applyAlignment="1">
      <alignment horizontal="centerContinuous"/>
    </xf>
    <xf numFmtId="164" fontId="18" fillId="0" borderId="0" xfId="0" applyNumberFormat="1" applyFont="1" applyBorder="1" applyAlignment="1">
      <alignment horizontal="left" vertical="center"/>
    </xf>
    <xf numFmtId="0" fontId="18" fillId="0" borderId="0" xfId="0" applyFont="1" applyBorder="1" applyAlignment="1">
      <alignment horizontal="left" vertical="center"/>
    </xf>
    <xf numFmtId="0" fontId="18" fillId="0" borderId="19" xfId="0" applyFont="1" applyBorder="1" applyAlignment="1">
      <alignment horizontal="left" vertical="center"/>
    </xf>
    <xf numFmtId="0" fontId="0" fillId="0" borderId="0" xfId="0" applyAlignment="1">
      <alignment horizontal="left"/>
    </xf>
    <xf numFmtId="0" fontId="0" fillId="0" borderId="19" xfId="0" applyBorder="1" applyAlignment="1">
      <alignment horizontal="left"/>
    </xf>
    <xf numFmtId="0" fontId="1" fillId="0" borderId="0" xfId="0" applyFont="1" applyAlignment="1">
      <alignment horizontal="center"/>
    </xf>
    <xf numFmtId="164" fontId="18" fillId="0" borderId="0" xfId="0" applyNumberFormat="1" applyFont="1" applyBorder="1" applyAlignment="1">
      <alignment vertical="center" wrapText="1"/>
    </xf>
    <xf numFmtId="0" fontId="18" fillId="0" borderId="0" xfId="0" applyFont="1" applyBorder="1" applyAlignment="1">
      <alignment vertical="center"/>
    </xf>
    <xf numFmtId="0" fontId="18" fillId="0" borderId="19" xfId="0" applyFont="1" applyBorder="1" applyAlignment="1">
      <alignment vertical="center"/>
    </xf>
    <xf numFmtId="0" fontId="7" fillId="0" borderId="0" xfId="0" applyFont="1" applyFill="1" applyAlignment="1" applyProtection="1">
      <alignment vertical="top"/>
      <protection hidden="1"/>
    </xf>
    <xf numFmtId="0" fontId="3" fillId="0" borderId="10" xfId="0" applyFont="1" applyBorder="1" applyAlignment="1">
      <alignment horizontal="center"/>
    </xf>
    <xf numFmtId="0" fontId="0" fillId="0" borderId="10" xfId="0" applyBorder="1" applyAlignment="1">
      <alignment horizontal="center"/>
    </xf>
    <xf numFmtId="0" fontId="9" fillId="0" borderId="0"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Alignment="1">
      <alignment wrapText="1"/>
    </xf>
    <xf numFmtId="0" fontId="0" fillId="0" borderId="7" xfId="0" applyBorder="1"/>
    <xf numFmtId="0" fontId="0" fillId="0" borderId="12" xfId="0" applyBorder="1"/>
    <xf numFmtId="0" fontId="1" fillId="0" borderId="7" xfId="0" applyFont="1" applyBorder="1" applyAlignment="1" applyProtection="1">
      <alignment horizontal="center" vertical="center"/>
    </xf>
    <xf numFmtId="0" fontId="0" fillId="0" borderId="12" xfId="0" applyBorder="1" applyAlignment="1" applyProtection="1">
      <alignment horizontal="center" vertical="center"/>
    </xf>
    <xf numFmtId="166" fontId="13" fillId="0" borderId="0" xfId="0" applyNumberFormat="1" applyFont="1" applyFill="1" applyAlignment="1">
      <alignment horizontal="left" vertical="center" wrapText="1"/>
    </xf>
    <xf numFmtId="0" fontId="10" fillId="0" borderId="0" xfId="0" applyFont="1" applyAlignment="1">
      <alignment horizontal="center" vertical="center" wrapText="1"/>
    </xf>
    <xf numFmtId="0" fontId="1" fillId="0" borderId="0" xfId="0" applyFont="1" applyAlignment="1">
      <alignment vertical="top" wrapText="1"/>
    </xf>
    <xf numFmtId="0" fontId="11" fillId="0" borderId="9" xfId="0" applyFont="1" applyBorder="1" applyAlignment="1">
      <alignment horizontal="center" wrapText="1"/>
    </xf>
    <xf numFmtId="0" fontId="11" fillId="0" borderId="11" xfId="0" applyFont="1" applyBorder="1" applyAlignment="1">
      <alignment horizontal="center" wrapText="1"/>
    </xf>
  </cellXfs>
  <cellStyles count="5">
    <cellStyle name="Hyperlink" xfId="1" builtinId="8"/>
    <cellStyle name="Normal" xfId="0" builtinId="0"/>
    <cellStyle name="Normal 2 2" xfId="4"/>
    <cellStyle name="Normal_Sheet1" xfId="3"/>
    <cellStyle name="Normal_Sheet3" xfId="2"/>
  </cellStyles>
  <dxfs count="6">
    <dxf>
      <fill>
        <patternFill>
          <bgColor theme="5" tint="0.59996337778862885"/>
        </patternFill>
      </fill>
    </dxf>
    <dxf>
      <fill>
        <patternFill patternType="solid">
          <bgColor theme="0"/>
        </patternFill>
      </fill>
    </dxf>
    <dxf>
      <fill>
        <patternFill>
          <bgColor theme="5" tint="0.59996337778862885"/>
        </patternFill>
      </fill>
    </dxf>
    <dxf>
      <fill>
        <patternFill patternType="solid">
          <bgColor theme="0"/>
        </patternFill>
      </fill>
    </dxf>
    <dxf>
      <fill>
        <patternFill>
          <bgColor rgb="FF99FFCC"/>
        </patternFill>
      </fill>
    </dxf>
    <dxf>
      <fill>
        <patternFill>
          <bgColor rgb="FFFFFF00"/>
        </patternFill>
      </fill>
    </dxf>
  </dxfs>
  <tableStyles count="0" defaultTableStyle="TableStyleMedium9" defaultPivotStyle="PivotStyleLight16"/>
  <colors>
    <mruColors>
      <color rgb="FFCCFFCC"/>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180</xdr:row>
      <xdr:rowOff>142875</xdr:rowOff>
    </xdr:from>
    <xdr:to>
      <xdr:col>19</xdr:col>
      <xdr:colOff>224932</xdr:colOff>
      <xdr:row>225</xdr:row>
      <xdr:rowOff>116266</xdr:rowOff>
    </xdr:to>
    <xdr:pic>
      <xdr:nvPicPr>
        <xdr:cNvPr id="31" name="Picture 30"/>
        <xdr:cNvPicPr>
          <a:picLocks noChangeAspect="1"/>
        </xdr:cNvPicPr>
      </xdr:nvPicPr>
      <xdr:blipFill>
        <a:blip xmlns:r="http://schemas.openxmlformats.org/officeDocument/2006/relationships" r:embed="rId1" cstate="print"/>
        <a:stretch>
          <a:fillRect/>
        </a:stretch>
      </xdr:blipFill>
      <xdr:spPr>
        <a:xfrm>
          <a:off x="219075" y="29289375"/>
          <a:ext cx="11588257" cy="7260016"/>
        </a:xfrm>
        <a:prstGeom prst="rect">
          <a:avLst/>
        </a:prstGeom>
      </xdr:spPr>
    </xdr:pic>
    <xdr:clientData/>
  </xdr:twoCellAnchor>
  <xdr:twoCellAnchor editAs="oneCell">
    <xdr:from>
      <xdr:col>0</xdr:col>
      <xdr:colOff>190499</xdr:colOff>
      <xdr:row>0</xdr:row>
      <xdr:rowOff>47624</xdr:rowOff>
    </xdr:from>
    <xdr:to>
      <xdr:col>19</xdr:col>
      <xdr:colOff>161924</xdr:colOff>
      <xdr:row>44</xdr:row>
      <xdr:rowOff>161367</xdr:rowOff>
    </xdr:to>
    <xdr:pic>
      <xdr:nvPicPr>
        <xdr:cNvPr id="32" name="Picture 31"/>
        <xdr:cNvPicPr>
          <a:picLocks noChangeAspect="1"/>
        </xdr:cNvPicPr>
      </xdr:nvPicPr>
      <xdr:blipFill>
        <a:blip xmlns:r="http://schemas.openxmlformats.org/officeDocument/2006/relationships" r:embed="rId2" cstate="print"/>
        <a:stretch>
          <a:fillRect/>
        </a:stretch>
      </xdr:blipFill>
      <xdr:spPr>
        <a:xfrm>
          <a:off x="190499" y="47624"/>
          <a:ext cx="11553825" cy="7238443"/>
        </a:xfrm>
        <a:prstGeom prst="rect">
          <a:avLst/>
        </a:prstGeom>
      </xdr:spPr>
    </xdr:pic>
    <xdr:clientData/>
  </xdr:twoCellAnchor>
  <xdr:twoCellAnchor editAs="oneCell">
    <xdr:from>
      <xdr:col>0</xdr:col>
      <xdr:colOff>200025</xdr:colOff>
      <xdr:row>45</xdr:row>
      <xdr:rowOff>95249</xdr:rowOff>
    </xdr:from>
    <xdr:to>
      <xdr:col>19</xdr:col>
      <xdr:colOff>161925</xdr:colOff>
      <xdr:row>90</xdr:row>
      <xdr:rowOff>41099</xdr:rowOff>
    </xdr:to>
    <xdr:pic>
      <xdr:nvPicPr>
        <xdr:cNvPr id="33" name="Picture 32"/>
        <xdr:cNvPicPr>
          <a:picLocks noChangeAspect="1"/>
        </xdr:cNvPicPr>
      </xdr:nvPicPr>
      <xdr:blipFill>
        <a:blip xmlns:r="http://schemas.openxmlformats.org/officeDocument/2006/relationships" r:embed="rId3" cstate="print"/>
        <a:stretch>
          <a:fillRect/>
        </a:stretch>
      </xdr:blipFill>
      <xdr:spPr>
        <a:xfrm>
          <a:off x="200025" y="7381874"/>
          <a:ext cx="11544300" cy="7232475"/>
        </a:xfrm>
        <a:prstGeom prst="rect">
          <a:avLst/>
        </a:prstGeom>
      </xdr:spPr>
    </xdr:pic>
    <xdr:clientData/>
  </xdr:twoCellAnchor>
  <xdr:twoCellAnchor editAs="oneCell">
    <xdr:from>
      <xdr:col>0</xdr:col>
      <xdr:colOff>200024</xdr:colOff>
      <xdr:row>91</xdr:row>
      <xdr:rowOff>19049</xdr:rowOff>
    </xdr:from>
    <xdr:to>
      <xdr:col>19</xdr:col>
      <xdr:colOff>157135</xdr:colOff>
      <xdr:row>135</xdr:row>
      <xdr:rowOff>123824</xdr:rowOff>
    </xdr:to>
    <xdr:pic>
      <xdr:nvPicPr>
        <xdr:cNvPr id="35" name="Picture 34"/>
        <xdr:cNvPicPr>
          <a:picLocks noChangeAspect="1"/>
        </xdr:cNvPicPr>
      </xdr:nvPicPr>
      <xdr:blipFill>
        <a:blip xmlns:r="http://schemas.openxmlformats.org/officeDocument/2006/relationships" r:embed="rId4" cstate="print"/>
        <a:stretch>
          <a:fillRect/>
        </a:stretch>
      </xdr:blipFill>
      <xdr:spPr>
        <a:xfrm>
          <a:off x="200024" y="14754224"/>
          <a:ext cx="11539511" cy="7229475"/>
        </a:xfrm>
        <a:prstGeom prst="rect">
          <a:avLst/>
        </a:prstGeom>
      </xdr:spPr>
    </xdr:pic>
    <xdr:clientData/>
  </xdr:twoCellAnchor>
  <xdr:twoCellAnchor editAs="oneCell">
    <xdr:from>
      <xdr:col>0</xdr:col>
      <xdr:colOff>209549</xdr:colOff>
      <xdr:row>135</xdr:row>
      <xdr:rowOff>152399</xdr:rowOff>
    </xdr:from>
    <xdr:to>
      <xdr:col>19</xdr:col>
      <xdr:colOff>142874</xdr:colOff>
      <xdr:row>180</xdr:row>
      <xdr:rowOff>80347</xdr:rowOff>
    </xdr:to>
    <xdr:pic>
      <xdr:nvPicPr>
        <xdr:cNvPr id="36" name="Picture 35"/>
        <xdr:cNvPicPr>
          <a:picLocks noChangeAspect="1"/>
        </xdr:cNvPicPr>
      </xdr:nvPicPr>
      <xdr:blipFill>
        <a:blip xmlns:r="http://schemas.openxmlformats.org/officeDocument/2006/relationships" r:embed="rId5" cstate="print"/>
        <a:stretch>
          <a:fillRect/>
        </a:stretch>
      </xdr:blipFill>
      <xdr:spPr>
        <a:xfrm>
          <a:off x="209549" y="22012274"/>
          <a:ext cx="11515725" cy="7214573"/>
        </a:xfrm>
        <a:prstGeom prst="rect">
          <a:avLst/>
        </a:prstGeom>
      </xdr:spPr>
    </xdr:pic>
    <xdr:clientData/>
  </xdr:twoCellAnchor>
  <xdr:twoCellAnchor editAs="oneCell">
    <xdr:from>
      <xdr:col>0</xdr:col>
      <xdr:colOff>247650</xdr:colOff>
      <xdr:row>225</xdr:row>
      <xdr:rowOff>142875</xdr:rowOff>
    </xdr:from>
    <xdr:to>
      <xdr:col>19</xdr:col>
      <xdr:colOff>219964</xdr:colOff>
      <xdr:row>270</xdr:row>
      <xdr:rowOff>95250</xdr:rowOff>
    </xdr:to>
    <xdr:pic>
      <xdr:nvPicPr>
        <xdr:cNvPr id="37" name="Picture 36"/>
        <xdr:cNvPicPr>
          <a:picLocks noChangeAspect="1"/>
        </xdr:cNvPicPr>
      </xdr:nvPicPr>
      <xdr:blipFill>
        <a:blip xmlns:r="http://schemas.openxmlformats.org/officeDocument/2006/relationships" r:embed="rId6" cstate="print"/>
        <a:stretch>
          <a:fillRect/>
        </a:stretch>
      </xdr:blipFill>
      <xdr:spPr>
        <a:xfrm>
          <a:off x="247650" y="36576000"/>
          <a:ext cx="11554714" cy="7239000"/>
        </a:xfrm>
        <a:prstGeom prst="rect">
          <a:avLst/>
        </a:prstGeom>
      </xdr:spPr>
    </xdr:pic>
    <xdr:clientData/>
  </xdr:twoCellAnchor>
  <xdr:twoCellAnchor editAs="oneCell">
    <xdr:from>
      <xdr:col>0</xdr:col>
      <xdr:colOff>238124</xdr:colOff>
      <xdr:row>270</xdr:row>
      <xdr:rowOff>142874</xdr:rowOff>
    </xdr:from>
    <xdr:to>
      <xdr:col>19</xdr:col>
      <xdr:colOff>209549</xdr:colOff>
      <xdr:row>315</xdr:row>
      <xdr:rowOff>94692</xdr:rowOff>
    </xdr:to>
    <xdr:pic>
      <xdr:nvPicPr>
        <xdr:cNvPr id="38" name="Picture 37"/>
        <xdr:cNvPicPr>
          <a:picLocks noChangeAspect="1"/>
        </xdr:cNvPicPr>
      </xdr:nvPicPr>
      <xdr:blipFill>
        <a:blip xmlns:r="http://schemas.openxmlformats.org/officeDocument/2006/relationships" r:embed="rId7" cstate="print"/>
        <a:stretch>
          <a:fillRect/>
        </a:stretch>
      </xdr:blipFill>
      <xdr:spPr>
        <a:xfrm>
          <a:off x="238124" y="43862624"/>
          <a:ext cx="11553825" cy="7238443"/>
        </a:xfrm>
        <a:prstGeom prst="rect">
          <a:avLst/>
        </a:prstGeom>
      </xdr:spPr>
    </xdr:pic>
    <xdr:clientData/>
  </xdr:twoCellAnchor>
  <xdr:twoCellAnchor editAs="oneCell">
    <xdr:from>
      <xdr:col>0</xdr:col>
      <xdr:colOff>266700</xdr:colOff>
      <xdr:row>315</xdr:row>
      <xdr:rowOff>161924</xdr:rowOff>
    </xdr:from>
    <xdr:to>
      <xdr:col>19</xdr:col>
      <xdr:colOff>209550</xdr:colOff>
      <xdr:row>360</xdr:row>
      <xdr:rowOff>95840</xdr:rowOff>
    </xdr:to>
    <xdr:pic>
      <xdr:nvPicPr>
        <xdr:cNvPr id="39" name="Picture 38"/>
        <xdr:cNvPicPr>
          <a:picLocks noChangeAspect="1"/>
        </xdr:cNvPicPr>
      </xdr:nvPicPr>
      <xdr:blipFill>
        <a:blip xmlns:r="http://schemas.openxmlformats.org/officeDocument/2006/relationships" r:embed="rId8" cstate="print"/>
        <a:stretch>
          <a:fillRect/>
        </a:stretch>
      </xdr:blipFill>
      <xdr:spPr>
        <a:xfrm>
          <a:off x="266700" y="51168299"/>
          <a:ext cx="11525250" cy="7220541"/>
        </a:xfrm>
        <a:prstGeom prst="rect">
          <a:avLst/>
        </a:prstGeom>
      </xdr:spPr>
    </xdr:pic>
    <xdr:clientData/>
  </xdr:twoCellAnchor>
  <xdr:twoCellAnchor editAs="oneCell">
    <xdr:from>
      <xdr:col>0</xdr:col>
      <xdr:colOff>276225</xdr:colOff>
      <xdr:row>361</xdr:row>
      <xdr:rowOff>9525</xdr:rowOff>
    </xdr:from>
    <xdr:to>
      <xdr:col>19</xdr:col>
      <xdr:colOff>200025</xdr:colOff>
      <xdr:row>405</xdr:row>
      <xdr:rowOff>93431</xdr:rowOff>
    </xdr:to>
    <xdr:pic>
      <xdr:nvPicPr>
        <xdr:cNvPr id="40" name="Picture 39"/>
        <xdr:cNvPicPr>
          <a:picLocks noChangeAspect="1"/>
        </xdr:cNvPicPr>
      </xdr:nvPicPr>
      <xdr:blipFill>
        <a:blip xmlns:r="http://schemas.openxmlformats.org/officeDocument/2006/relationships" r:embed="rId9" cstate="print"/>
        <a:stretch>
          <a:fillRect/>
        </a:stretch>
      </xdr:blipFill>
      <xdr:spPr>
        <a:xfrm>
          <a:off x="276225" y="58464450"/>
          <a:ext cx="11506200" cy="7208606"/>
        </a:xfrm>
        <a:prstGeom prst="rect">
          <a:avLst/>
        </a:prstGeom>
      </xdr:spPr>
    </xdr:pic>
    <xdr:clientData/>
  </xdr:twoCellAnchor>
  <xdr:twoCellAnchor editAs="oneCell">
    <xdr:from>
      <xdr:col>0</xdr:col>
      <xdr:colOff>295274</xdr:colOff>
      <xdr:row>406</xdr:row>
      <xdr:rowOff>0</xdr:rowOff>
    </xdr:from>
    <xdr:to>
      <xdr:col>19</xdr:col>
      <xdr:colOff>190499</xdr:colOff>
      <xdr:row>450</xdr:row>
      <xdr:rowOff>66004</xdr:rowOff>
    </xdr:to>
    <xdr:pic>
      <xdr:nvPicPr>
        <xdr:cNvPr id="41" name="Picture 40"/>
        <xdr:cNvPicPr>
          <a:picLocks noChangeAspect="1"/>
        </xdr:cNvPicPr>
      </xdr:nvPicPr>
      <xdr:blipFill>
        <a:blip xmlns:r="http://schemas.openxmlformats.org/officeDocument/2006/relationships" r:embed="rId10" cstate="print"/>
        <a:stretch>
          <a:fillRect/>
        </a:stretch>
      </xdr:blipFill>
      <xdr:spPr>
        <a:xfrm>
          <a:off x="295274" y="65741550"/>
          <a:ext cx="11477625" cy="7190704"/>
        </a:xfrm>
        <a:prstGeom prst="rect">
          <a:avLst/>
        </a:prstGeom>
      </xdr:spPr>
    </xdr:pic>
    <xdr:clientData/>
  </xdr:twoCellAnchor>
  <xdr:twoCellAnchor editAs="oneCell">
    <xdr:from>
      <xdr:col>0</xdr:col>
      <xdr:colOff>285750</xdr:colOff>
      <xdr:row>450</xdr:row>
      <xdr:rowOff>152400</xdr:rowOff>
    </xdr:from>
    <xdr:to>
      <xdr:col>19</xdr:col>
      <xdr:colOff>171450</xdr:colOff>
      <xdr:row>495</xdr:row>
      <xdr:rowOff>50511</xdr:rowOff>
    </xdr:to>
    <xdr:pic>
      <xdr:nvPicPr>
        <xdr:cNvPr id="42" name="Picture 41"/>
        <xdr:cNvPicPr>
          <a:picLocks noChangeAspect="1"/>
        </xdr:cNvPicPr>
      </xdr:nvPicPr>
      <xdr:blipFill>
        <a:blip xmlns:r="http://schemas.openxmlformats.org/officeDocument/2006/relationships" r:embed="rId11" cstate="print"/>
        <a:stretch>
          <a:fillRect/>
        </a:stretch>
      </xdr:blipFill>
      <xdr:spPr>
        <a:xfrm>
          <a:off x="285750" y="73018650"/>
          <a:ext cx="11468100" cy="7184736"/>
        </a:xfrm>
        <a:prstGeom prst="rect">
          <a:avLst/>
        </a:prstGeom>
      </xdr:spPr>
    </xdr:pic>
    <xdr:clientData/>
  </xdr:twoCellAnchor>
  <xdr:twoCellAnchor editAs="oneCell">
    <xdr:from>
      <xdr:col>0</xdr:col>
      <xdr:colOff>266699</xdr:colOff>
      <xdr:row>495</xdr:row>
      <xdr:rowOff>123825</xdr:rowOff>
    </xdr:from>
    <xdr:to>
      <xdr:col>19</xdr:col>
      <xdr:colOff>147792</xdr:colOff>
      <xdr:row>540</xdr:row>
      <xdr:rowOff>19050</xdr:rowOff>
    </xdr:to>
    <xdr:pic>
      <xdr:nvPicPr>
        <xdr:cNvPr id="43" name="Picture 42"/>
        <xdr:cNvPicPr>
          <a:picLocks noChangeAspect="1"/>
        </xdr:cNvPicPr>
      </xdr:nvPicPr>
      <xdr:blipFill>
        <a:blip xmlns:r="http://schemas.openxmlformats.org/officeDocument/2006/relationships" r:embed="rId12" cstate="print"/>
        <a:stretch>
          <a:fillRect/>
        </a:stretch>
      </xdr:blipFill>
      <xdr:spPr>
        <a:xfrm>
          <a:off x="266699" y="80276700"/>
          <a:ext cx="11463493" cy="7181850"/>
        </a:xfrm>
        <a:prstGeom prst="rect">
          <a:avLst/>
        </a:prstGeom>
      </xdr:spPr>
    </xdr:pic>
    <xdr:clientData/>
  </xdr:twoCellAnchor>
  <xdr:twoCellAnchor editAs="oneCell">
    <xdr:from>
      <xdr:col>0</xdr:col>
      <xdr:colOff>257174</xdr:colOff>
      <xdr:row>585</xdr:row>
      <xdr:rowOff>152400</xdr:rowOff>
    </xdr:from>
    <xdr:to>
      <xdr:col>19</xdr:col>
      <xdr:colOff>152399</xdr:colOff>
      <xdr:row>630</xdr:row>
      <xdr:rowOff>56479</xdr:rowOff>
    </xdr:to>
    <xdr:pic>
      <xdr:nvPicPr>
        <xdr:cNvPr id="44" name="Picture 43"/>
        <xdr:cNvPicPr>
          <a:picLocks noChangeAspect="1"/>
        </xdr:cNvPicPr>
      </xdr:nvPicPr>
      <xdr:blipFill>
        <a:blip xmlns:r="http://schemas.openxmlformats.org/officeDocument/2006/relationships" r:embed="rId13" cstate="print"/>
        <a:stretch>
          <a:fillRect/>
        </a:stretch>
      </xdr:blipFill>
      <xdr:spPr>
        <a:xfrm>
          <a:off x="257174" y="87591900"/>
          <a:ext cx="11477625" cy="7190704"/>
        </a:xfrm>
        <a:prstGeom prst="rect">
          <a:avLst/>
        </a:prstGeom>
      </xdr:spPr>
    </xdr:pic>
    <xdr:clientData/>
  </xdr:twoCellAnchor>
  <xdr:twoCellAnchor editAs="oneCell">
    <xdr:from>
      <xdr:col>0</xdr:col>
      <xdr:colOff>247650</xdr:colOff>
      <xdr:row>630</xdr:row>
      <xdr:rowOff>161924</xdr:rowOff>
    </xdr:from>
    <xdr:to>
      <xdr:col>19</xdr:col>
      <xdr:colOff>152400</xdr:colOff>
      <xdr:row>675</xdr:row>
      <xdr:rowOff>71970</xdr:rowOff>
    </xdr:to>
    <xdr:pic>
      <xdr:nvPicPr>
        <xdr:cNvPr id="45" name="Picture 44"/>
        <xdr:cNvPicPr>
          <a:picLocks noChangeAspect="1"/>
        </xdr:cNvPicPr>
      </xdr:nvPicPr>
      <xdr:blipFill>
        <a:blip xmlns:r="http://schemas.openxmlformats.org/officeDocument/2006/relationships" r:embed="rId14" cstate="print"/>
        <a:stretch>
          <a:fillRect/>
        </a:stretch>
      </xdr:blipFill>
      <xdr:spPr>
        <a:xfrm>
          <a:off x="247650" y="94888049"/>
          <a:ext cx="11487150" cy="7196671"/>
        </a:xfrm>
        <a:prstGeom prst="rect">
          <a:avLst/>
        </a:prstGeom>
      </xdr:spPr>
    </xdr:pic>
    <xdr:clientData/>
  </xdr:twoCellAnchor>
  <xdr:twoCellAnchor editAs="oneCell">
    <xdr:from>
      <xdr:col>0</xdr:col>
      <xdr:colOff>219074</xdr:colOff>
      <xdr:row>675</xdr:row>
      <xdr:rowOff>161924</xdr:rowOff>
    </xdr:from>
    <xdr:to>
      <xdr:col>19</xdr:col>
      <xdr:colOff>152399</xdr:colOff>
      <xdr:row>720</xdr:row>
      <xdr:rowOff>89872</xdr:rowOff>
    </xdr:to>
    <xdr:pic>
      <xdr:nvPicPr>
        <xdr:cNvPr id="46" name="Picture 45"/>
        <xdr:cNvPicPr>
          <a:picLocks noChangeAspect="1"/>
        </xdr:cNvPicPr>
      </xdr:nvPicPr>
      <xdr:blipFill>
        <a:blip xmlns:r="http://schemas.openxmlformats.org/officeDocument/2006/relationships" r:embed="rId15" cstate="print"/>
        <a:stretch>
          <a:fillRect/>
        </a:stretch>
      </xdr:blipFill>
      <xdr:spPr>
        <a:xfrm>
          <a:off x="219074" y="102174674"/>
          <a:ext cx="11515725" cy="7214573"/>
        </a:xfrm>
        <a:prstGeom prst="rect">
          <a:avLst/>
        </a:prstGeom>
      </xdr:spPr>
    </xdr:pic>
    <xdr:clientData/>
  </xdr:twoCellAnchor>
  <xdr:twoCellAnchor editAs="oneCell">
    <xdr:from>
      <xdr:col>0</xdr:col>
      <xdr:colOff>228600</xdr:colOff>
      <xdr:row>720</xdr:row>
      <xdr:rowOff>104774</xdr:rowOff>
    </xdr:from>
    <xdr:to>
      <xdr:col>19</xdr:col>
      <xdr:colOff>133350</xdr:colOff>
      <xdr:row>765</xdr:row>
      <xdr:rowOff>14820</xdr:rowOff>
    </xdr:to>
    <xdr:pic>
      <xdr:nvPicPr>
        <xdr:cNvPr id="47" name="Picture 46"/>
        <xdr:cNvPicPr>
          <a:picLocks noChangeAspect="1"/>
        </xdr:cNvPicPr>
      </xdr:nvPicPr>
      <xdr:blipFill>
        <a:blip xmlns:r="http://schemas.openxmlformats.org/officeDocument/2006/relationships" r:embed="rId16" cstate="print"/>
        <a:stretch>
          <a:fillRect/>
        </a:stretch>
      </xdr:blipFill>
      <xdr:spPr>
        <a:xfrm>
          <a:off x="228600" y="109404149"/>
          <a:ext cx="11487150" cy="7196671"/>
        </a:xfrm>
        <a:prstGeom prst="rect">
          <a:avLst/>
        </a:prstGeom>
      </xdr:spPr>
    </xdr:pic>
    <xdr:clientData/>
  </xdr:twoCellAnchor>
  <xdr:twoCellAnchor editAs="oneCell">
    <xdr:from>
      <xdr:col>0</xdr:col>
      <xdr:colOff>209549</xdr:colOff>
      <xdr:row>765</xdr:row>
      <xdr:rowOff>57149</xdr:rowOff>
    </xdr:from>
    <xdr:to>
      <xdr:col>19</xdr:col>
      <xdr:colOff>123824</xdr:colOff>
      <xdr:row>809</xdr:row>
      <xdr:rowOff>135088</xdr:rowOff>
    </xdr:to>
    <xdr:pic>
      <xdr:nvPicPr>
        <xdr:cNvPr id="48" name="Picture 47"/>
        <xdr:cNvPicPr>
          <a:picLocks noChangeAspect="1"/>
        </xdr:cNvPicPr>
      </xdr:nvPicPr>
      <xdr:blipFill>
        <a:blip xmlns:r="http://schemas.openxmlformats.org/officeDocument/2006/relationships" r:embed="rId17" cstate="print"/>
        <a:stretch>
          <a:fillRect/>
        </a:stretch>
      </xdr:blipFill>
      <xdr:spPr>
        <a:xfrm>
          <a:off x="209549" y="116643149"/>
          <a:ext cx="11496675" cy="7202639"/>
        </a:xfrm>
        <a:prstGeom prst="rect">
          <a:avLst/>
        </a:prstGeom>
      </xdr:spPr>
    </xdr:pic>
    <xdr:clientData/>
  </xdr:twoCellAnchor>
  <xdr:twoCellAnchor editAs="oneCell">
    <xdr:from>
      <xdr:col>0</xdr:col>
      <xdr:colOff>200025</xdr:colOff>
      <xdr:row>810</xdr:row>
      <xdr:rowOff>28575</xdr:rowOff>
    </xdr:from>
    <xdr:to>
      <xdr:col>19</xdr:col>
      <xdr:colOff>111525</xdr:colOff>
      <xdr:row>854</xdr:row>
      <xdr:rowOff>104775</xdr:rowOff>
    </xdr:to>
    <xdr:pic>
      <xdr:nvPicPr>
        <xdr:cNvPr id="49" name="Picture 48"/>
        <xdr:cNvPicPr>
          <a:picLocks noChangeAspect="1"/>
        </xdr:cNvPicPr>
      </xdr:nvPicPr>
      <xdr:blipFill>
        <a:blip xmlns:r="http://schemas.openxmlformats.org/officeDocument/2006/relationships" r:embed="rId18" cstate="print"/>
        <a:stretch>
          <a:fillRect/>
        </a:stretch>
      </xdr:blipFill>
      <xdr:spPr>
        <a:xfrm>
          <a:off x="200025" y="123901200"/>
          <a:ext cx="11493900" cy="7200900"/>
        </a:xfrm>
        <a:prstGeom prst="rect">
          <a:avLst/>
        </a:prstGeom>
      </xdr:spPr>
    </xdr:pic>
    <xdr:clientData/>
  </xdr:twoCellAnchor>
  <xdr:twoCellAnchor editAs="oneCell">
    <xdr:from>
      <xdr:col>0</xdr:col>
      <xdr:colOff>209550</xdr:colOff>
      <xdr:row>855</xdr:row>
      <xdr:rowOff>28574</xdr:rowOff>
    </xdr:from>
    <xdr:to>
      <xdr:col>19</xdr:col>
      <xdr:colOff>114300</xdr:colOff>
      <xdr:row>899</xdr:row>
      <xdr:rowOff>100545</xdr:rowOff>
    </xdr:to>
    <xdr:pic>
      <xdr:nvPicPr>
        <xdr:cNvPr id="50" name="Picture 49"/>
        <xdr:cNvPicPr>
          <a:picLocks noChangeAspect="1"/>
        </xdr:cNvPicPr>
      </xdr:nvPicPr>
      <xdr:blipFill>
        <a:blip xmlns:r="http://schemas.openxmlformats.org/officeDocument/2006/relationships" r:embed="rId19" cstate="print"/>
        <a:stretch>
          <a:fillRect/>
        </a:stretch>
      </xdr:blipFill>
      <xdr:spPr>
        <a:xfrm>
          <a:off x="209550" y="131187824"/>
          <a:ext cx="11487150" cy="7196671"/>
        </a:xfrm>
        <a:prstGeom prst="rect">
          <a:avLst/>
        </a:prstGeom>
      </xdr:spPr>
    </xdr:pic>
    <xdr:clientData/>
  </xdr:twoCellAnchor>
  <xdr:twoCellAnchor editAs="oneCell">
    <xdr:from>
      <xdr:col>0</xdr:col>
      <xdr:colOff>209550</xdr:colOff>
      <xdr:row>900</xdr:row>
      <xdr:rowOff>38099</xdr:rowOff>
    </xdr:from>
    <xdr:to>
      <xdr:col>19</xdr:col>
      <xdr:colOff>114300</xdr:colOff>
      <xdr:row>944</xdr:row>
      <xdr:rowOff>110070</xdr:rowOff>
    </xdr:to>
    <xdr:pic>
      <xdr:nvPicPr>
        <xdr:cNvPr id="51" name="Picture 50"/>
        <xdr:cNvPicPr>
          <a:picLocks noChangeAspect="1"/>
        </xdr:cNvPicPr>
      </xdr:nvPicPr>
      <xdr:blipFill>
        <a:blip xmlns:r="http://schemas.openxmlformats.org/officeDocument/2006/relationships" r:embed="rId20" cstate="print"/>
        <a:stretch>
          <a:fillRect/>
        </a:stretch>
      </xdr:blipFill>
      <xdr:spPr>
        <a:xfrm>
          <a:off x="209550" y="138483974"/>
          <a:ext cx="11487150" cy="7196671"/>
        </a:xfrm>
        <a:prstGeom prst="rect">
          <a:avLst/>
        </a:prstGeom>
      </xdr:spPr>
    </xdr:pic>
    <xdr:clientData/>
  </xdr:twoCellAnchor>
  <xdr:twoCellAnchor editAs="oneCell">
    <xdr:from>
      <xdr:col>0</xdr:col>
      <xdr:colOff>219074</xdr:colOff>
      <xdr:row>945</xdr:row>
      <xdr:rowOff>9524</xdr:rowOff>
    </xdr:from>
    <xdr:to>
      <xdr:col>19</xdr:col>
      <xdr:colOff>95249</xdr:colOff>
      <xdr:row>989</xdr:row>
      <xdr:rowOff>63593</xdr:rowOff>
    </xdr:to>
    <xdr:pic>
      <xdr:nvPicPr>
        <xdr:cNvPr id="52" name="Picture 51"/>
        <xdr:cNvPicPr>
          <a:picLocks noChangeAspect="1"/>
        </xdr:cNvPicPr>
      </xdr:nvPicPr>
      <xdr:blipFill>
        <a:blip xmlns:r="http://schemas.openxmlformats.org/officeDocument/2006/relationships" r:embed="rId21" cstate="print"/>
        <a:stretch>
          <a:fillRect/>
        </a:stretch>
      </xdr:blipFill>
      <xdr:spPr>
        <a:xfrm>
          <a:off x="219074" y="145742024"/>
          <a:ext cx="11458575" cy="7178769"/>
        </a:xfrm>
        <a:prstGeom prst="rect">
          <a:avLst/>
        </a:prstGeom>
      </xdr:spPr>
    </xdr:pic>
    <xdr:clientData/>
  </xdr:twoCellAnchor>
  <xdr:twoCellAnchor editAs="oneCell">
    <xdr:from>
      <xdr:col>0</xdr:col>
      <xdr:colOff>247650</xdr:colOff>
      <xdr:row>989</xdr:row>
      <xdr:rowOff>161924</xdr:rowOff>
    </xdr:from>
    <xdr:to>
      <xdr:col>19</xdr:col>
      <xdr:colOff>95250</xdr:colOff>
      <xdr:row>1034</xdr:row>
      <xdr:rowOff>36166</xdr:rowOff>
    </xdr:to>
    <xdr:pic>
      <xdr:nvPicPr>
        <xdr:cNvPr id="53" name="Picture 52"/>
        <xdr:cNvPicPr>
          <a:picLocks noChangeAspect="1"/>
        </xdr:cNvPicPr>
      </xdr:nvPicPr>
      <xdr:blipFill>
        <a:blip xmlns:r="http://schemas.openxmlformats.org/officeDocument/2006/relationships" r:embed="rId22" cstate="print"/>
        <a:stretch>
          <a:fillRect/>
        </a:stretch>
      </xdr:blipFill>
      <xdr:spPr>
        <a:xfrm>
          <a:off x="247650" y="153019124"/>
          <a:ext cx="11430000" cy="7160867"/>
        </a:xfrm>
        <a:prstGeom prst="rect">
          <a:avLst/>
        </a:prstGeom>
      </xdr:spPr>
    </xdr:pic>
    <xdr:clientData/>
  </xdr:twoCellAnchor>
  <xdr:twoCellAnchor editAs="oneCell">
    <xdr:from>
      <xdr:col>0</xdr:col>
      <xdr:colOff>247649</xdr:colOff>
      <xdr:row>1034</xdr:row>
      <xdr:rowOff>85724</xdr:rowOff>
    </xdr:from>
    <xdr:to>
      <xdr:col>19</xdr:col>
      <xdr:colOff>85724</xdr:colOff>
      <xdr:row>1078</xdr:row>
      <xdr:rowOff>115923</xdr:rowOff>
    </xdr:to>
    <xdr:pic>
      <xdr:nvPicPr>
        <xdr:cNvPr id="54" name="Picture 53"/>
        <xdr:cNvPicPr>
          <a:picLocks noChangeAspect="1"/>
        </xdr:cNvPicPr>
      </xdr:nvPicPr>
      <xdr:blipFill>
        <a:blip xmlns:r="http://schemas.openxmlformats.org/officeDocument/2006/relationships" r:embed="rId23" cstate="print"/>
        <a:stretch>
          <a:fillRect/>
        </a:stretch>
      </xdr:blipFill>
      <xdr:spPr>
        <a:xfrm>
          <a:off x="247649" y="160229549"/>
          <a:ext cx="11420475" cy="7154899"/>
        </a:xfrm>
        <a:prstGeom prst="rect">
          <a:avLst/>
        </a:prstGeom>
      </xdr:spPr>
    </xdr:pic>
    <xdr:clientData/>
  </xdr:twoCellAnchor>
  <xdr:twoCellAnchor editAs="oneCell">
    <xdr:from>
      <xdr:col>0</xdr:col>
      <xdr:colOff>276224</xdr:colOff>
      <xdr:row>1078</xdr:row>
      <xdr:rowOff>161924</xdr:rowOff>
    </xdr:from>
    <xdr:to>
      <xdr:col>19</xdr:col>
      <xdr:colOff>95249</xdr:colOff>
      <xdr:row>1123</xdr:row>
      <xdr:rowOff>18264</xdr:rowOff>
    </xdr:to>
    <xdr:pic>
      <xdr:nvPicPr>
        <xdr:cNvPr id="55" name="Picture 54"/>
        <xdr:cNvPicPr>
          <a:picLocks noChangeAspect="1"/>
        </xdr:cNvPicPr>
      </xdr:nvPicPr>
      <xdr:blipFill>
        <a:blip xmlns:r="http://schemas.openxmlformats.org/officeDocument/2006/relationships" r:embed="rId24" cstate="print"/>
        <a:stretch>
          <a:fillRect/>
        </a:stretch>
      </xdr:blipFill>
      <xdr:spPr>
        <a:xfrm>
          <a:off x="276224" y="167430449"/>
          <a:ext cx="11401425" cy="7142965"/>
        </a:xfrm>
        <a:prstGeom prst="rect">
          <a:avLst/>
        </a:prstGeom>
      </xdr:spPr>
    </xdr:pic>
    <xdr:clientData/>
  </xdr:twoCellAnchor>
  <xdr:twoCellAnchor editAs="oneCell">
    <xdr:from>
      <xdr:col>0</xdr:col>
      <xdr:colOff>266700</xdr:colOff>
      <xdr:row>1123</xdr:row>
      <xdr:rowOff>47625</xdr:rowOff>
    </xdr:from>
    <xdr:to>
      <xdr:col>19</xdr:col>
      <xdr:colOff>95250</xdr:colOff>
      <xdr:row>1167</xdr:row>
      <xdr:rowOff>71857</xdr:rowOff>
    </xdr:to>
    <xdr:pic>
      <xdr:nvPicPr>
        <xdr:cNvPr id="56" name="Picture 55"/>
        <xdr:cNvPicPr>
          <a:picLocks noChangeAspect="1"/>
        </xdr:cNvPicPr>
      </xdr:nvPicPr>
      <xdr:blipFill>
        <a:blip xmlns:r="http://schemas.openxmlformats.org/officeDocument/2006/relationships" r:embed="rId25" cstate="print"/>
        <a:stretch>
          <a:fillRect/>
        </a:stretch>
      </xdr:blipFill>
      <xdr:spPr>
        <a:xfrm>
          <a:off x="266700" y="174602775"/>
          <a:ext cx="11410950" cy="7148932"/>
        </a:xfrm>
        <a:prstGeom prst="rect">
          <a:avLst/>
        </a:prstGeom>
      </xdr:spPr>
    </xdr:pic>
    <xdr:clientData/>
  </xdr:twoCellAnchor>
  <xdr:twoCellAnchor editAs="oneCell">
    <xdr:from>
      <xdr:col>0</xdr:col>
      <xdr:colOff>266699</xdr:colOff>
      <xdr:row>1167</xdr:row>
      <xdr:rowOff>161924</xdr:rowOff>
    </xdr:from>
    <xdr:to>
      <xdr:col>19</xdr:col>
      <xdr:colOff>104774</xdr:colOff>
      <xdr:row>1212</xdr:row>
      <xdr:rowOff>30198</xdr:rowOff>
    </xdr:to>
    <xdr:pic>
      <xdr:nvPicPr>
        <xdr:cNvPr id="57" name="Picture 56"/>
        <xdr:cNvPicPr>
          <a:picLocks noChangeAspect="1"/>
        </xdr:cNvPicPr>
      </xdr:nvPicPr>
      <xdr:blipFill>
        <a:blip xmlns:r="http://schemas.openxmlformats.org/officeDocument/2006/relationships" r:embed="rId26" cstate="print"/>
        <a:stretch>
          <a:fillRect/>
        </a:stretch>
      </xdr:blipFill>
      <xdr:spPr>
        <a:xfrm>
          <a:off x="266699" y="181841774"/>
          <a:ext cx="11420475" cy="7154899"/>
        </a:xfrm>
        <a:prstGeom prst="rect">
          <a:avLst/>
        </a:prstGeom>
      </xdr:spPr>
    </xdr:pic>
    <xdr:clientData/>
  </xdr:twoCellAnchor>
  <xdr:twoCellAnchor editAs="oneCell">
    <xdr:from>
      <xdr:col>0</xdr:col>
      <xdr:colOff>247649</xdr:colOff>
      <xdr:row>1212</xdr:row>
      <xdr:rowOff>76200</xdr:rowOff>
    </xdr:from>
    <xdr:to>
      <xdr:col>19</xdr:col>
      <xdr:colOff>104774</xdr:colOff>
      <xdr:row>1256</xdr:row>
      <xdr:rowOff>118334</xdr:rowOff>
    </xdr:to>
    <xdr:pic>
      <xdr:nvPicPr>
        <xdr:cNvPr id="58" name="Picture 57"/>
        <xdr:cNvPicPr>
          <a:picLocks noChangeAspect="1"/>
        </xdr:cNvPicPr>
      </xdr:nvPicPr>
      <xdr:blipFill>
        <a:blip xmlns:r="http://schemas.openxmlformats.org/officeDocument/2006/relationships" r:embed="rId27" cstate="print"/>
        <a:stretch>
          <a:fillRect/>
        </a:stretch>
      </xdr:blipFill>
      <xdr:spPr>
        <a:xfrm>
          <a:off x="247649" y="189042675"/>
          <a:ext cx="11439525" cy="7166834"/>
        </a:xfrm>
        <a:prstGeom prst="rect">
          <a:avLst/>
        </a:prstGeom>
      </xdr:spPr>
    </xdr:pic>
    <xdr:clientData/>
  </xdr:twoCellAnchor>
  <xdr:twoCellAnchor editAs="oneCell">
    <xdr:from>
      <xdr:col>0</xdr:col>
      <xdr:colOff>238124</xdr:colOff>
      <xdr:row>1257</xdr:row>
      <xdr:rowOff>9524</xdr:rowOff>
    </xdr:from>
    <xdr:to>
      <xdr:col>19</xdr:col>
      <xdr:colOff>114299</xdr:colOff>
      <xdr:row>1301</xdr:row>
      <xdr:rowOff>63593</xdr:rowOff>
    </xdr:to>
    <xdr:pic>
      <xdr:nvPicPr>
        <xdr:cNvPr id="59" name="Picture 58"/>
        <xdr:cNvPicPr>
          <a:picLocks noChangeAspect="1"/>
        </xdr:cNvPicPr>
      </xdr:nvPicPr>
      <xdr:blipFill>
        <a:blip xmlns:r="http://schemas.openxmlformats.org/officeDocument/2006/relationships" r:embed="rId28" cstate="print"/>
        <a:stretch>
          <a:fillRect/>
        </a:stretch>
      </xdr:blipFill>
      <xdr:spPr>
        <a:xfrm>
          <a:off x="238124" y="196262624"/>
          <a:ext cx="11458575" cy="7178769"/>
        </a:xfrm>
        <a:prstGeom prst="rect">
          <a:avLst/>
        </a:prstGeom>
      </xdr:spPr>
    </xdr:pic>
    <xdr:clientData/>
  </xdr:twoCellAnchor>
  <xdr:twoCellAnchor editAs="oneCell">
    <xdr:from>
      <xdr:col>0</xdr:col>
      <xdr:colOff>257175</xdr:colOff>
      <xdr:row>1301</xdr:row>
      <xdr:rowOff>142875</xdr:rowOff>
    </xdr:from>
    <xdr:to>
      <xdr:col>19</xdr:col>
      <xdr:colOff>123825</xdr:colOff>
      <xdr:row>1346</xdr:row>
      <xdr:rowOff>29052</xdr:rowOff>
    </xdr:to>
    <xdr:pic>
      <xdr:nvPicPr>
        <xdr:cNvPr id="60" name="Picture 59"/>
        <xdr:cNvPicPr>
          <a:picLocks noChangeAspect="1"/>
        </xdr:cNvPicPr>
      </xdr:nvPicPr>
      <xdr:blipFill>
        <a:blip xmlns:r="http://schemas.openxmlformats.org/officeDocument/2006/relationships" r:embed="rId29" cstate="print"/>
        <a:stretch>
          <a:fillRect/>
        </a:stretch>
      </xdr:blipFill>
      <xdr:spPr>
        <a:xfrm>
          <a:off x="257175" y="203520675"/>
          <a:ext cx="11449050" cy="7172802"/>
        </a:xfrm>
        <a:prstGeom prst="rect">
          <a:avLst/>
        </a:prstGeom>
      </xdr:spPr>
    </xdr:pic>
    <xdr:clientData/>
  </xdr:twoCellAnchor>
  <xdr:twoCellAnchor editAs="oneCell">
    <xdr:from>
      <xdr:col>0</xdr:col>
      <xdr:colOff>266699</xdr:colOff>
      <xdr:row>540</xdr:row>
      <xdr:rowOff>66675</xdr:rowOff>
    </xdr:from>
    <xdr:to>
      <xdr:col>19</xdr:col>
      <xdr:colOff>147792</xdr:colOff>
      <xdr:row>584</xdr:row>
      <xdr:rowOff>123825</xdr:rowOff>
    </xdr:to>
    <xdr:pic>
      <xdr:nvPicPr>
        <xdr:cNvPr id="61" name="Picture 60"/>
        <xdr:cNvPicPr>
          <a:picLocks noChangeAspect="1"/>
        </xdr:cNvPicPr>
      </xdr:nvPicPr>
      <xdr:blipFill>
        <a:blip xmlns:r="http://schemas.openxmlformats.org/officeDocument/2006/relationships" r:embed="rId30" cstate="print"/>
        <a:stretch>
          <a:fillRect/>
        </a:stretch>
      </xdr:blipFill>
      <xdr:spPr>
        <a:xfrm>
          <a:off x="266699" y="87506175"/>
          <a:ext cx="11463493" cy="7181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cheetz@nerc.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I14"/>
  <sheetViews>
    <sheetView workbookViewId="0">
      <selection activeCell="A15" sqref="A15"/>
    </sheetView>
  </sheetViews>
  <sheetFormatPr defaultRowHeight="12.75"/>
  <cols>
    <col min="1" max="1" width="17.28515625" bestFit="1" customWidth="1"/>
    <col min="2" max="2" width="131" customWidth="1"/>
  </cols>
  <sheetData>
    <row r="1" spans="1:9" ht="18.75" thickTop="1">
      <c r="A1" s="148" t="s">
        <v>179</v>
      </c>
      <c r="B1" s="149" t="s">
        <v>10</v>
      </c>
      <c r="C1" s="149"/>
      <c r="D1" s="149"/>
      <c r="E1" s="83"/>
      <c r="F1" s="83"/>
      <c r="G1" s="83"/>
      <c r="H1" s="83"/>
      <c r="I1" s="85"/>
    </row>
    <row r="2" spans="1:9">
      <c r="A2" s="150"/>
      <c r="B2" s="151" t="s">
        <v>10</v>
      </c>
      <c r="C2" s="151"/>
      <c r="D2" s="151"/>
      <c r="E2" s="10"/>
      <c r="F2" s="10"/>
      <c r="G2" s="10"/>
      <c r="H2" s="10"/>
      <c r="I2" s="109"/>
    </row>
    <row r="3" spans="1:9" ht="15.75">
      <c r="A3" s="152" t="s">
        <v>180</v>
      </c>
      <c r="B3" s="210" t="s">
        <v>195</v>
      </c>
      <c r="C3" s="211"/>
      <c r="D3" s="211"/>
      <c r="E3" s="211"/>
      <c r="F3" s="211"/>
      <c r="G3" s="211"/>
      <c r="H3" s="211"/>
      <c r="I3" s="212"/>
    </row>
    <row r="4" spans="1:9">
      <c r="A4" s="150"/>
      <c r="B4" s="151"/>
      <c r="C4" s="151"/>
      <c r="D4" s="151"/>
      <c r="E4" s="10"/>
      <c r="F4" s="10"/>
      <c r="G4" s="10"/>
      <c r="H4" s="10"/>
      <c r="I4" s="109"/>
    </row>
    <row r="5" spans="1:9" ht="15.75">
      <c r="A5" s="152" t="s">
        <v>182</v>
      </c>
      <c r="B5" s="210" t="s">
        <v>233</v>
      </c>
      <c r="C5" s="211"/>
      <c r="D5" s="211"/>
      <c r="E5" s="211"/>
      <c r="F5" s="211"/>
      <c r="G5" s="211"/>
      <c r="H5" s="211"/>
      <c r="I5" s="212"/>
    </row>
    <row r="6" spans="1:9">
      <c r="A6" s="150"/>
      <c r="B6" s="151"/>
      <c r="C6" s="151"/>
      <c r="D6" s="151"/>
      <c r="E6" s="10"/>
      <c r="F6" s="10"/>
      <c r="G6" s="10"/>
      <c r="H6" s="10"/>
      <c r="I6" s="109"/>
    </row>
    <row r="7" spans="1:9" ht="15.75">
      <c r="A7" s="152" t="s">
        <v>184</v>
      </c>
      <c r="B7" s="210" t="s">
        <v>197</v>
      </c>
      <c r="C7" s="211"/>
      <c r="D7" s="211"/>
      <c r="E7" s="211"/>
      <c r="F7" s="211"/>
      <c r="G7" s="211"/>
      <c r="H7" s="211"/>
      <c r="I7" s="212"/>
    </row>
    <row r="8" spans="1:9">
      <c r="A8" s="150"/>
      <c r="B8" s="151"/>
      <c r="C8" s="151"/>
      <c r="D8" s="151"/>
      <c r="E8" s="10"/>
      <c r="F8" s="10"/>
      <c r="G8" s="10"/>
      <c r="H8" s="10"/>
      <c r="I8" s="109"/>
    </row>
    <row r="9" spans="1:9" ht="15.75">
      <c r="A9" s="152" t="s">
        <v>186</v>
      </c>
      <c r="B9" s="204" t="s">
        <v>235</v>
      </c>
      <c r="C9" s="205"/>
      <c r="D9" s="205"/>
      <c r="E9" s="205"/>
      <c r="F9" s="205"/>
      <c r="G9" s="205"/>
      <c r="H9" s="205"/>
      <c r="I9" s="206"/>
    </row>
    <row r="10" spans="1:9" ht="15.75" customHeight="1">
      <c r="A10" s="150"/>
      <c r="B10" s="207"/>
      <c r="C10" s="207"/>
      <c r="D10" s="207"/>
      <c r="E10" s="207"/>
      <c r="F10" s="207"/>
      <c r="G10" s="207"/>
      <c r="H10" s="207"/>
      <c r="I10" s="208"/>
    </row>
    <row r="11" spans="1:9" ht="16.5" customHeight="1">
      <c r="A11" s="152" t="s">
        <v>196</v>
      </c>
      <c r="B11" s="210" t="s">
        <v>234</v>
      </c>
      <c r="C11" s="211"/>
      <c r="D11" s="211"/>
      <c r="E11" s="211"/>
      <c r="F11" s="211"/>
      <c r="G11" s="211"/>
      <c r="H11" s="211"/>
      <c r="I11" s="212"/>
    </row>
    <row r="12" spans="1:9">
      <c r="A12" s="150"/>
      <c r="B12" s="151"/>
      <c r="C12" s="151"/>
      <c r="D12" s="151"/>
      <c r="E12" s="10"/>
      <c r="F12" s="10"/>
      <c r="G12" s="10"/>
      <c r="H12" s="10"/>
      <c r="I12" s="109"/>
    </row>
    <row r="13" spans="1:9" ht="13.5" thickBot="1">
      <c r="A13" s="153"/>
      <c r="B13" s="154"/>
      <c r="C13" s="154"/>
      <c r="D13" s="154"/>
      <c r="E13" s="155"/>
      <c r="F13" s="155"/>
      <c r="G13" s="155"/>
      <c r="H13" s="155"/>
      <c r="I13" s="112"/>
    </row>
    <row r="14" spans="1:9" ht="13.5" thickTop="1"/>
  </sheetData>
  <mergeCells count="4">
    <mergeCell ref="B3:I3"/>
    <mergeCell ref="B5:I5"/>
    <mergeCell ref="B7:I7"/>
    <mergeCell ref="B11:I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dimension ref="A1:AY229"/>
  <sheetViews>
    <sheetView tabSelected="1" zoomScale="75" zoomScaleNormal="75" workbookViewId="0">
      <pane ySplit="3" topLeftCell="A4" activePane="bottomLeft" state="frozen"/>
      <selection pane="bottomLeft" activeCell="C4" sqref="C4:C33"/>
    </sheetView>
  </sheetViews>
  <sheetFormatPr defaultRowHeight="12.75"/>
  <cols>
    <col min="2" max="2" width="34.140625" bestFit="1" customWidth="1"/>
    <col min="3" max="3" width="25.140625" style="16" customWidth="1"/>
    <col min="4" max="4" width="7.28515625" style="16" customWidth="1"/>
    <col min="5" max="5" width="13.28515625" style="2" customWidth="1"/>
    <col min="6" max="6" width="12.140625" style="2" bestFit="1" customWidth="1"/>
    <col min="7" max="7" width="9.7109375" style="2" customWidth="1"/>
    <col min="8" max="8" width="11.85546875" customWidth="1"/>
    <col min="9" max="9" width="13.85546875" bestFit="1" customWidth="1"/>
    <col min="10" max="10" width="13.140625" customWidth="1"/>
    <col min="11" max="11" width="13.85546875" bestFit="1" customWidth="1"/>
    <col min="12" max="12" width="11" customWidth="1"/>
    <col min="13" max="13" width="12.85546875" customWidth="1"/>
    <col min="14" max="14" width="1.28515625" customWidth="1"/>
    <col min="15" max="15" width="18.5703125" customWidth="1"/>
    <col min="16" max="16" width="58.42578125" customWidth="1"/>
    <col min="18" max="19" width="12.5703125" bestFit="1" customWidth="1"/>
    <col min="20" max="20" width="61.85546875" customWidth="1"/>
    <col min="37" max="37" width="12.140625" customWidth="1"/>
    <col min="38" max="38" width="9.7109375" bestFit="1" customWidth="1"/>
  </cols>
  <sheetData>
    <row r="1" spans="1:51" ht="48.75" customHeight="1" thickBot="1">
      <c r="C1" s="30" t="s">
        <v>0</v>
      </c>
      <c r="D1" s="30"/>
      <c r="E1" s="126" t="s">
        <v>236</v>
      </c>
      <c r="F1" s="30"/>
      <c r="G1" s="216" t="s">
        <v>177</v>
      </c>
      <c r="H1" s="217"/>
      <c r="I1" s="217"/>
      <c r="J1" s="217"/>
      <c r="K1" s="217"/>
      <c r="L1" s="217"/>
      <c r="M1" s="217"/>
      <c r="O1" s="59" t="s">
        <v>168</v>
      </c>
      <c r="R1" s="214" t="s">
        <v>40</v>
      </c>
      <c r="S1" s="215"/>
      <c r="T1" s="65" t="s">
        <v>105</v>
      </c>
    </row>
    <row r="2" spans="1:51">
      <c r="A2" s="1" t="s">
        <v>166</v>
      </c>
      <c r="B2" s="15" t="s">
        <v>228</v>
      </c>
      <c r="C2" s="15" t="s">
        <v>231</v>
      </c>
      <c r="D2" s="15" t="s">
        <v>43</v>
      </c>
      <c r="E2" s="17"/>
      <c r="F2" s="6" t="s">
        <v>42</v>
      </c>
      <c r="G2" s="8" t="s">
        <v>44</v>
      </c>
      <c r="H2" s="202" t="s">
        <v>161</v>
      </c>
      <c r="I2" s="203"/>
      <c r="J2" s="202" t="s">
        <v>162</v>
      </c>
      <c r="K2" s="203"/>
      <c r="L2" s="6" t="s">
        <v>35</v>
      </c>
      <c r="M2" s="168" t="s">
        <v>45</v>
      </c>
      <c r="N2" s="10"/>
      <c r="O2" s="12" t="s">
        <v>16</v>
      </c>
      <c r="P2" s="13"/>
      <c r="Q2" s="166"/>
      <c r="R2" s="4" t="s">
        <v>163</v>
      </c>
      <c r="S2" s="38" t="s">
        <v>164</v>
      </c>
      <c r="T2" s="41"/>
      <c r="U2" s="10"/>
      <c r="V2" s="10"/>
      <c r="W2" s="10"/>
      <c r="X2" s="10"/>
      <c r="Y2" s="10"/>
      <c r="Z2" s="10"/>
      <c r="AA2" s="10"/>
      <c r="AB2" s="10"/>
      <c r="AC2" s="10"/>
      <c r="AD2" s="10"/>
      <c r="AE2" s="10"/>
      <c r="AF2" s="10"/>
      <c r="AG2" s="10"/>
      <c r="AH2" s="10"/>
      <c r="AI2" s="10"/>
      <c r="AJ2" s="10"/>
    </row>
    <row r="3" spans="1:51" ht="13.5" thickBot="1">
      <c r="A3" s="1" t="s">
        <v>167</v>
      </c>
      <c r="B3" s="52" t="s">
        <v>229</v>
      </c>
      <c r="C3" s="52" t="s">
        <v>237</v>
      </c>
      <c r="D3" s="52" t="s">
        <v>230</v>
      </c>
      <c r="E3" s="53" t="s">
        <v>9</v>
      </c>
      <c r="F3" s="39" t="s">
        <v>43</v>
      </c>
      <c r="G3" s="9" t="s">
        <v>9</v>
      </c>
      <c r="H3" s="7" t="s">
        <v>11</v>
      </c>
      <c r="I3" s="9" t="s">
        <v>41</v>
      </c>
      <c r="J3" s="39" t="s">
        <v>11</v>
      </c>
      <c r="K3" s="42" t="s">
        <v>41</v>
      </c>
      <c r="L3" s="39" t="s">
        <v>20</v>
      </c>
      <c r="M3" s="42" t="s">
        <v>46</v>
      </c>
      <c r="N3" s="37">
        <v>0.8</v>
      </c>
      <c r="O3" s="14" t="s">
        <v>15</v>
      </c>
      <c r="P3" s="18" t="s">
        <v>14</v>
      </c>
      <c r="Q3" s="166"/>
      <c r="R3" s="39" t="s">
        <v>5</v>
      </c>
      <c r="S3" s="40" t="s">
        <v>5</v>
      </c>
      <c r="T3" s="40" t="s">
        <v>104</v>
      </c>
      <c r="U3" s="10"/>
      <c r="V3" s="10"/>
      <c r="W3" s="10"/>
      <c r="X3" s="10"/>
      <c r="Y3" s="10"/>
      <c r="Z3" s="10"/>
      <c r="AA3" s="10"/>
      <c r="AB3" s="10"/>
      <c r="AC3" s="10"/>
      <c r="AD3" s="10"/>
      <c r="AE3" s="10"/>
      <c r="AF3" s="10"/>
      <c r="AG3" s="10"/>
      <c r="AH3" s="10"/>
      <c r="AI3" s="10"/>
      <c r="AJ3" s="10"/>
    </row>
    <row r="4" spans="1:51" ht="15.75" customHeight="1">
      <c r="A4" s="1">
        <v>1</v>
      </c>
      <c r="B4" s="174">
        <f>IF(C4=" "," ",C4+LOOKUP(D4,TimeZones,'TimeZone Ref'!C$2:C$11))</f>
        <v>40524.245787037034</v>
      </c>
      <c r="C4" s="181">
        <v>40523.95412037037</v>
      </c>
      <c r="D4" s="180" t="s">
        <v>221</v>
      </c>
      <c r="E4" s="182">
        <v>-3.6999999999999998E-2</v>
      </c>
      <c r="F4" s="119">
        <f>'BA Form 2 Event Data'!E7</f>
        <v>0</v>
      </c>
      <c r="G4" s="120">
        <f>'BA Form 2 Event Data'!U7-'BA Form 2 Event Data'!J7</f>
        <v>0</v>
      </c>
      <c r="H4" s="121">
        <f>'BA Form 2 Event Data'!K7</f>
        <v>0</v>
      </c>
      <c r="I4" s="58">
        <f ca="1">IF(CELL("type",Adjustments!$V4) = "v",(Adjustments!$D4+Adjustments!$G4+Adjustments!$J4+Adjustments!$M4+Adjustments!$S4),0)</f>
        <v>0</v>
      </c>
      <c r="J4" s="57">
        <f>'BA Form 2 Event Data'!V7</f>
        <v>0</v>
      </c>
      <c r="K4" s="57">
        <f ca="1">IF(CELL("type",Adjustments!$V4) = "v",(Adjustments!$E4+Adjustments!$H4+Adjustments!$K4+Adjustments!$N4+Adjustments!$Q4+Adjustments!$T4),0)</f>
        <v>0</v>
      </c>
      <c r="L4" s="43" t="e">
        <f t="shared" ref="L4:L45" ca="1" si="0">IF($M4="y", "",IF(CELL("type",$G4) = "v",(($J4-$K4)-($H4-$I4))/(10*$G4),""))</f>
        <v>#DIV/0!</v>
      </c>
      <c r="M4" s="47" t="s">
        <v>19</v>
      </c>
      <c r="N4" s="29">
        <f t="shared" ref="N4:N45" ca="1" si="1">IF($M4="y", "",IF(CELL("type",$G4) = "v",(($J4-$K4)-($H4-$I4)),""))</f>
        <v>0</v>
      </c>
      <c r="R4" s="124">
        <f>'BA Form 2 Event Data'!S7</f>
        <v>0</v>
      </c>
      <c r="S4" s="124">
        <f>'BA Form 2 Event Data'!AG7</f>
        <v>0</v>
      </c>
      <c r="T4" s="49"/>
      <c r="AK4" s="44">
        <v>-5.7760692778103362E-2</v>
      </c>
      <c r="AL4" s="29">
        <v>23.246720631917327</v>
      </c>
      <c r="AO4" s="213" t="s">
        <v>75</v>
      </c>
      <c r="AP4" s="213"/>
      <c r="AQ4" s="213"/>
      <c r="AR4" s="213"/>
      <c r="AS4" s="213"/>
      <c r="AT4" s="64"/>
      <c r="AU4" s="64"/>
      <c r="AV4" s="64"/>
      <c r="AW4" s="64"/>
      <c r="AX4" s="64"/>
      <c r="AY4" s="64"/>
    </row>
    <row r="5" spans="1:51" ht="15.75" customHeight="1">
      <c r="A5" s="191">
        <v>2</v>
      </c>
      <c r="B5" s="192">
        <f>IF(C5=" "," ",C5+LOOKUP(D5,TimeZones,'TimeZone Ref'!C$2:C$11))</f>
        <v>40525.592175925922</v>
      </c>
      <c r="C5" s="193">
        <v>40525.300509259258</v>
      </c>
      <c r="D5" s="194" t="s">
        <v>221</v>
      </c>
      <c r="E5" s="195">
        <v>-6.6000000000000003E-2</v>
      </c>
      <c r="F5" s="122">
        <f>'BA Form 2 Event Data'!E8</f>
        <v>0</v>
      </c>
      <c r="G5" s="123">
        <f>'BA Form 2 Event Data'!U8-'BA Form 2 Event Data'!J8</f>
        <v>0</v>
      </c>
      <c r="H5" s="124">
        <f>'BA Form 2 Event Data'!K8</f>
        <v>0</v>
      </c>
      <c r="I5" s="43">
        <f ca="1">IF(CELL("type",Adjustments!$V5) = "v",(Adjustments!$D5+Adjustments!$G5+Adjustments!$J5+Adjustments!$M5+Adjustments!$S5),0)</f>
        <v>0</v>
      </c>
      <c r="J5" s="124">
        <f>'BA Form 2 Event Data'!V8</f>
        <v>0</v>
      </c>
      <c r="K5" s="43">
        <f ca="1">IF(CELL("type",Adjustments!$V5) = "v",(Adjustments!$E5+Adjustments!$H5+Adjustments!$K5+Adjustments!$N5+Adjustments!$Q5+Adjustments!$T5),0)</f>
        <v>0</v>
      </c>
      <c r="L5" s="43" t="e">
        <f t="shared" ca="1" si="0"/>
        <v>#DIV/0!</v>
      </c>
      <c r="M5" s="47" t="s">
        <v>19</v>
      </c>
      <c r="N5" s="29">
        <f t="shared" ca="1" si="1"/>
        <v>0</v>
      </c>
      <c r="R5" s="124">
        <f>'BA Form 2 Event Data'!S8</f>
        <v>0</v>
      </c>
      <c r="S5" s="124">
        <f>'BA Form 2 Event Data'!AG8</f>
        <v>0</v>
      </c>
      <c r="T5" s="49"/>
      <c r="AK5" s="44">
        <v>-6.609326317200015E-2</v>
      </c>
      <c r="AL5" s="29">
        <v>27.701624461582725</v>
      </c>
      <c r="AO5" s="213" t="s">
        <v>76</v>
      </c>
      <c r="AP5" s="213"/>
      <c r="AQ5" s="213"/>
      <c r="AR5" s="213"/>
      <c r="AS5" s="213"/>
      <c r="AT5" s="64"/>
      <c r="AU5" s="64"/>
      <c r="AV5" s="64"/>
      <c r="AW5" s="64"/>
      <c r="AX5" s="64"/>
      <c r="AY5" s="63"/>
    </row>
    <row r="6" spans="1:51" ht="15.75" customHeight="1">
      <c r="A6" s="183">
        <v>3</v>
      </c>
      <c r="B6" s="184">
        <f>IF(C6=" "," ",C6+LOOKUP(D6,TimeZones,'TimeZone Ref'!C$2:C$11))</f>
        <v>40541.968958333331</v>
      </c>
      <c r="C6" s="185">
        <v>40541.677291666667</v>
      </c>
      <c r="D6" s="188" t="s">
        <v>221</v>
      </c>
      <c r="E6" s="187">
        <v>-5.0999999999999997E-2</v>
      </c>
      <c r="F6" s="122">
        <f>'BA Form 2 Event Data'!E9</f>
        <v>0</v>
      </c>
      <c r="G6" s="123">
        <f>'BA Form 2 Event Data'!U9-'BA Form 2 Event Data'!J9</f>
        <v>0</v>
      </c>
      <c r="H6" s="124">
        <f>'BA Form 2 Event Data'!K9</f>
        <v>0</v>
      </c>
      <c r="I6" s="43">
        <f ca="1">IF(CELL("type",Adjustments!$V6) = "v",(Adjustments!$D6+Adjustments!$G6+Adjustments!$J6+Adjustments!$M6+Adjustments!$S6),0)</f>
        <v>0</v>
      </c>
      <c r="J6" s="124">
        <f>'BA Form 2 Event Data'!V9</f>
        <v>0</v>
      </c>
      <c r="K6" s="43">
        <f ca="1">IF(CELL("type",Adjustments!$V6) = "v",(Adjustments!$E6+Adjustments!$H6+Adjustments!$K6+Adjustments!$N6+Adjustments!$Q6+Adjustments!$T6),0)</f>
        <v>0</v>
      </c>
      <c r="L6" s="43" t="e">
        <f t="shared" ca="1" si="0"/>
        <v>#DIV/0!</v>
      </c>
      <c r="M6" s="47" t="s">
        <v>19</v>
      </c>
      <c r="N6" s="29">
        <f t="shared" ca="1" si="1"/>
        <v>0</v>
      </c>
      <c r="R6" s="124">
        <f>'BA Form 2 Event Data'!S9</f>
        <v>0</v>
      </c>
      <c r="S6" s="124">
        <f>'BA Form 2 Event Data'!AG9</f>
        <v>0</v>
      </c>
      <c r="T6" s="49"/>
      <c r="AK6" s="44">
        <v>-4.0239788237002472E-2</v>
      </c>
      <c r="AL6" s="29">
        <v>10.663229942321777</v>
      </c>
      <c r="AO6" s="213" t="s">
        <v>77</v>
      </c>
      <c r="AP6" s="213"/>
      <c r="AQ6" s="213"/>
      <c r="AR6" s="213"/>
      <c r="AS6" s="213"/>
      <c r="AT6" s="64"/>
      <c r="AU6" s="64"/>
      <c r="AV6" s="64"/>
      <c r="AW6" s="64"/>
      <c r="AX6" s="64"/>
      <c r="AY6" s="63"/>
    </row>
    <row r="7" spans="1:51" ht="15.75" customHeight="1">
      <c r="A7" s="191">
        <v>4</v>
      </c>
      <c r="B7" s="192">
        <f>IF(C7=" "," ",C7+LOOKUP(D7,TimeZones,'TimeZone Ref'!C$2:C$11))</f>
        <v>40542.671527777777</v>
      </c>
      <c r="C7" s="193">
        <v>40542.379861111112</v>
      </c>
      <c r="D7" s="196" t="s">
        <v>221</v>
      </c>
      <c r="E7" s="195">
        <v>-0.11600000000000001</v>
      </c>
      <c r="F7" s="122">
        <f>'BA Form 2 Event Data'!E10</f>
        <v>0</v>
      </c>
      <c r="G7" s="123">
        <f>'BA Form 2 Event Data'!U10-'BA Form 2 Event Data'!J10</f>
        <v>0</v>
      </c>
      <c r="H7" s="124">
        <f>'BA Form 2 Event Data'!K10</f>
        <v>0</v>
      </c>
      <c r="I7" s="43">
        <f ca="1">IF(CELL("type",Adjustments!$V7) = "v",(Adjustments!$D7+Adjustments!$G7+Adjustments!$J7+Adjustments!$M7+Adjustments!$S7),0)</f>
        <v>0</v>
      </c>
      <c r="J7" s="124">
        <f>'BA Form 2 Event Data'!V10</f>
        <v>0</v>
      </c>
      <c r="K7" s="43">
        <f ca="1">IF(CELL("type",Adjustments!$V7) = "v",(Adjustments!$E7+Adjustments!$H7+Adjustments!$K7+Adjustments!$N7+Adjustments!$Q7+Adjustments!$T7),0)</f>
        <v>0</v>
      </c>
      <c r="L7" s="43" t="e">
        <f t="shared" ca="1" si="0"/>
        <v>#DIV/0!</v>
      </c>
      <c r="M7" s="47" t="s">
        <v>19</v>
      </c>
      <c r="N7" s="29">
        <f t="shared" ca="1" si="1"/>
        <v>0</v>
      </c>
      <c r="O7" s="1">
        <f>O18+1</f>
        <v>2012</v>
      </c>
      <c r="P7" t="s">
        <v>13</v>
      </c>
      <c r="R7" s="124">
        <f>'BA Form 2 Event Data'!S10</f>
        <v>0</v>
      </c>
      <c r="S7" s="124">
        <f>'BA Form 2 Event Data'!AG10</f>
        <v>0</v>
      </c>
      <c r="T7" s="49"/>
      <c r="AK7">
        <v>-5.252492995489888E-2</v>
      </c>
      <c r="AL7">
        <v>80.660890551975797</v>
      </c>
      <c r="AO7" s="213" t="s">
        <v>78</v>
      </c>
      <c r="AP7" s="213"/>
      <c r="AQ7" s="213"/>
      <c r="AR7" s="213"/>
      <c r="AS7" s="213"/>
      <c r="AT7" s="64"/>
      <c r="AU7" s="64"/>
      <c r="AV7" s="64"/>
      <c r="AW7" s="64"/>
      <c r="AX7" s="64"/>
      <c r="AY7" s="63"/>
    </row>
    <row r="8" spans="1:51" ht="15.75" customHeight="1">
      <c r="A8" s="183">
        <v>5</v>
      </c>
      <c r="B8" s="184">
        <f>IF(C8=" "," ",C8+LOOKUP(D8,TimeZones,'TimeZone Ref'!C$2:C$11))</f>
        <v>40561.185601851852</v>
      </c>
      <c r="C8" s="185">
        <v>40560.893935185188</v>
      </c>
      <c r="D8" s="186" t="s">
        <v>221</v>
      </c>
      <c r="E8" s="187">
        <v>-5.0999999999999997E-2</v>
      </c>
      <c r="F8" s="122">
        <f>'BA Form 2 Event Data'!E11</f>
        <v>0</v>
      </c>
      <c r="G8" s="123">
        <f>'BA Form 2 Event Data'!U11-'BA Form 2 Event Data'!J11</f>
        <v>0</v>
      </c>
      <c r="H8" s="124">
        <f>'BA Form 2 Event Data'!K11</f>
        <v>0</v>
      </c>
      <c r="I8" s="43">
        <f ca="1">IF(CELL("type",Adjustments!$V8) = "v",(Adjustments!$D8+Adjustments!$G8+Adjustments!$J8+Adjustments!$M8+Adjustments!$S8),0)</f>
        <v>0</v>
      </c>
      <c r="J8" s="124">
        <f>'BA Form 2 Event Data'!V11</f>
        <v>0</v>
      </c>
      <c r="K8" s="43">
        <f ca="1">IF(CELL("type",Adjustments!$V8) = "v",(Adjustments!$E8+Adjustments!$H8+Adjustments!$K8+Adjustments!$N8+Adjustments!$Q8+Adjustments!$T8),0)</f>
        <v>0</v>
      </c>
      <c r="L8" s="43" t="e">
        <f t="shared" ca="1" si="0"/>
        <v>#DIV/0!</v>
      </c>
      <c r="M8" s="47" t="s">
        <v>19</v>
      </c>
      <c r="N8" s="29">
        <f t="shared" ca="1" si="1"/>
        <v>0</v>
      </c>
      <c r="O8" s="209" t="s">
        <v>238</v>
      </c>
      <c r="P8" t="s">
        <v>8</v>
      </c>
      <c r="R8" s="124">
        <f>'BA Form 2 Event Data'!S11</f>
        <v>0</v>
      </c>
      <c r="S8" s="124">
        <f>'BA Form 2 Event Data'!AG11</f>
        <v>0</v>
      </c>
      <c r="T8" s="49"/>
      <c r="AK8">
        <v>-7.090523129419779E-2</v>
      </c>
      <c r="AL8">
        <v>-26.897608961377827</v>
      </c>
      <c r="AO8" s="213" t="s">
        <v>79</v>
      </c>
      <c r="AP8" s="213"/>
      <c r="AQ8" s="213"/>
      <c r="AR8" s="213"/>
      <c r="AS8" s="213"/>
      <c r="AT8" s="64"/>
      <c r="AU8" s="64"/>
      <c r="AV8" s="64"/>
      <c r="AW8" s="64"/>
      <c r="AX8" s="64"/>
      <c r="AY8" s="63"/>
    </row>
    <row r="9" spans="1:51" ht="15.75" customHeight="1">
      <c r="A9" s="191">
        <v>6</v>
      </c>
      <c r="B9" s="192">
        <f>IF(C9=" "," ",C9+LOOKUP(D9,TimeZones,'TimeZone Ref'!C$2:C$11))</f>
        <v>40564.612638888888</v>
      </c>
      <c r="C9" s="193">
        <v>40564.320972222224</v>
      </c>
      <c r="D9" s="194" t="s">
        <v>221</v>
      </c>
      <c r="E9" s="195">
        <v>-6.6000000000000003E-2</v>
      </c>
      <c r="F9" s="122">
        <f>'BA Form 2 Event Data'!E12</f>
        <v>0</v>
      </c>
      <c r="G9" s="123">
        <f>'BA Form 2 Event Data'!U12-'BA Form 2 Event Data'!J12</f>
        <v>0</v>
      </c>
      <c r="H9" s="124">
        <f>'BA Form 2 Event Data'!K12</f>
        <v>0</v>
      </c>
      <c r="I9" s="43">
        <f ca="1">IF(CELL("type",Adjustments!$V9) = "v",(Adjustments!$D9+Adjustments!$G9+Adjustments!$J9+Adjustments!$M9+Adjustments!$S9),0)</f>
        <v>0</v>
      </c>
      <c r="J9" s="124">
        <f>'BA Form 2 Event Data'!V12</f>
        <v>0</v>
      </c>
      <c r="K9" s="43">
        <f ca="1">IF(CELL("type",Adjustments!$V9) = "v",(Adjustments!$E9+Adjustments!$H9+Adjustments!$K9+Adjustments!$N9+Adjustments!$Q9+Adjustments!$T9),0)</f>
        <v>0</v>
      </c>
      <c r="L9" s="43" t="e">
        <f t="shared" ca="1" si="0"/>
        <v>#DIV/0!</v>
      </c>
      <c r="M9" s="47" t="s">
        <v>19</v>
      </c>
      <c r="N9" s="29">
        <f t="shared" ca="1" si="1"/>
        <v>0</v>
      </c>
      <c r="O9" s="31" t="str">
        <f>E1</f>
        <v>MyBA</v>
      </c>
      <c r="P9" t="s">
        <v>0</v>
      </c>
      <c r="Q9" s="28"/>
      <c r="R9" s="124">
        <f>'BA Form 2 Event Data'!S12</f>
        <v>0</v>
      </c>
      <c r="S9" s="124">
        <f>'BA Form 2 Event Data'!AG12</f>
        <v>0</v>
      </c>
      <c r="T9" s="49"/>
      <c r="AK9">
        <v>-5.1906767345698768E-2</v>
      </c>
      <c r="AL9">
        <v>9.955449178814888</v>
      </c>
      <c r="AO9" s="213" t="s">
        <v>80</v>
      </c>
      <c r="AP9" s="213"/>
      <c r="AQ9" s="213"/>
      <c r="AR9" s="213"/>
      <c r="AS9" s="213"/>
      <c r="AT9" s="64"/>
      <c r="AU9" s="64"/>
      <c r="AV9" s="64"/>
      <c r="AW9" s="64"/>
      <c r="AX9" s="64"/>
      <c r="AY9" s="63"/>
    </row>
    <row r="10" spans="1:51" ht="15.75" customHeight="1">
      <c r="A10" s="183">
        <v>7</v>
      </c>
      <c r="B10" s="184">
        <f>IF(C10=" "," ",C10+LOOKUP(D10,TimeZones,'TimeZone Ref'!C$2:C$11))</f>
        <v>40576.079699074071</v>
      </c>
      <c r="C10" s="185">
        <v>40575.788032407407</v>
      </c>
      <c r="D10" s="188" t="s">
        <v>221</v>
      </c>
      <c r="E10" s="187">
        <v>-5.5E-2</v>
      </c>
      <c r="F10" s="122">
        <f>'BA Form 2 Event Data'!E13</f>
        <v>0</v>
      </c>
      <c r="G10" s="123">
        <f>'BA Form 2 Event Data'!U13-'BA Form 2 Event Data'!J13</f>
        <v>0</v>
      </c>
      <c r="H10" s="124">
        <f>'BA Form 2 Event Data'!K13</f>
        <v>0</v>
      </c>
      <c r="I10" s="43">
        <f ca="1">IF(CELL("type",Adjustments!$V10) = "v",(Adjustments!$D10+Adjustments!$G10+Adjustments!$J10+Adjustments!$M10+Adjustments!$S10),0)</f>
        <v>0</v>
      </c>
      <c r="J10" s="124">
        <f>'BA Form 2 Event Data'!V13</f>
        <v>0</v>
      </c>
      <c r="K10" s="43">
        <f ca="1">IF(CELL("type",Adjustments!$V10) = "v",(Adjustments!$E10+Adjustments!$H10+Adjustments!$K10+Adjustments!$N10+Adjustments!$Q10+Adjustments!$T10),0)</f>
        <v>0</v>
      </c>
      <c r="L10" s="43" t="e">
        <f t="shared" ca="1" si="0"/>
        <v>#DIV/0!</v>
      </c>
      <c r="M10" s="47" t="s">
        <v>19</v>
      </c>
      <c r="N10" s="29">
        <f t="shared" ca="1" si="1"/>
        <v>0</v>
      </c>
      <c r="O10" s="167"/>
      <c r="P10" t="s">
        <v>2</v>
      </c>
      <c r="Q10" s="28"/>
      <c r="R10" s="124">
        <f>'BA Form 2 Event Data'!S13</f>
        <v>0</v>
      </c>
      <c r="S10" s="124">
        <f>'BA Form 2 Event Data'!AG13</f>
        <v>0</v>
      </c>
      <c r="T10" s="49"/>
      <c r="AK10">
        <v>-5.804770333430298E-2</v>
      </c>
      <c r="AL10">
        <v>3.3670240129743263</v>
      </c>
      <c r="AO10" s="213" t="s">
        <v>81</v>
      </c>
      <c r="AP10" s="213"/>
      <c r="AQ10" s="213"/>
      <c r="AR10" s="213"/>
      <c r="AS10" s="213"/>
      <c r="AT10" s="64"/>
      <c r="AU10" s="64"/>
      <c r="AV10" s="64"/>
      <c r="AW10" s="64"/>
      <c r="AX10" s="64"/>
      <c r="AY10" s="63"/>
    </row>
    <row r="11" spans="1:51" ht="15.75" customHeight="1">
      <c r="A11" s="191">
        <v>8</v>
      </c>
      <c r="B11" s="192">
        <f>IF(C11=" "," ",C11+LOOKUP(D11,TimeZones,'TimeZone Ref'!C$2:C$11))</f>
        <v>40576.55706018518</v>
      </c>
      <c r="C11" s="193">
        <v>40576.265393518515</v>
      </c>
      <c r="D11" s="196" t="s">
        <v>221</v>
      </c>
      <c r="E11" s="195">
        <f>59.915-59.984</f>
        <v>-6.9000000000002615E-2</v>
      </c>
      <c r="F11" s="122">
        <f>'BA Form 2 Event Data'!E14</f>
        <v>0</v>
      </c>
      <c r="G11" s="123">
        <f>'BA Form 2 Event Data'!U14-'BA Form 2 Event Data'!J14</f>
        <v>0</v>
      </c>
      <c r="H11" s="124">
        <f>'BA Form 2 Event Data'!K14</f>
        <v>0</v>
      </c>
      <c r="I11" s="43">
        <f ca="1">IF(CELL("type",Adjustments!$V11) = "v",(Adjustments!$D11+Adjustments!$G11+Adjustments!$J11+Adjustments!$M11+Adjustments!$S11),0)</f>
        <v>0</v>
      </c>
      <c r="J11" s="124">
        <f>'BA Form 2 Event Data'!V14</f>
        <v>0</v>
      </c>
      <c r="K11" s="43">
        <f ca="1">IF(CELL("type",Adjustments!$V11) = "v",(Adjustments!$E11+Adjustments!$H11+Adjustments!$K11+Adjustments!$N11+Adjustments!$Q11+Adjustments!$T11),0)</f>
        <v>0</v>
      </c>
      <c r="L11" s="43" t="e">
        <f t="shared" ca="1" si="0"/>
        <v>#DIV/0!</v>
      </c>
      <c r="M11" s="47" t="s">
        <v>19</v>
      </c>
      <c r="N11" s="29">
        <f t="shared" ca="1" si="1"/>
        <v>0</v>
      </c>
      <c r="O11" s="167"/>
      <c r="P11" t="s">
        <v>3</v>
      </c>
      <c r="R11" s="124">
        <f>'BA Form 2 Event Data'!S14</f>
        <v>0</v>
      </c>
      <c r="S11" s="124">
        <f>'BA Form 2 Event Data'!AG14</f>
        <v>0</v>
      </c>
      <c r="T11" s="49"/>
      <c r="AK11">
        <v>-7.5572422572498965E-2</v>
      </c>
      <c r="AL11">
        <v>36.334426879882812</v>
      </c>
      <c r="AO11" s="213" t="s">
        <v>82</v>
      </c>
      <c r="AP11" s="213"/>
      <c r="AQ11" s="213"/>
      <c r="AR11" s="213"/>
      <c r="AS11" s="213"/>
      <c r="AT11" s="64"/>
      <c r="AU11" s="64"/>
      <c r="AV11" s="64"/>
      <c r="AW11" s="64"/>
      <c r="AX11" s="64"/>
      <c r="AY11" s="63"/>
    </row>
    <row r="12" spans="1:51" ht="15.75" customHeight="1">
      <c r="A12" s="183">
        <v>9</v>
      </c>
      <c r="B12" s="184">
        <f>IF(C12=" "," ",C12+LOOKUP(D12,TimeZones,'TimeZone Ref'!C$2:C$11))</f>
        <v>40592.935949074068</v>
      </c>
      <c r="C12" s="185">
        <v>40592.644282407404</v>
      </c>
      <c r="D12" s="188" t="s">
        <v>221</v>
      </c>
      <c r="E12" s="187">
        <v>-0.13500000000000001</v>
      </c>
      <c r="F12" s="122">
        <f>'BA Form 2 Event Data'!E15</f>
        <v>0</v>
      </c>
      <c r="G12" s="123">
        <f>'BA Form 2 Event Data'!U15-'BA Form 2 Event Data'!J15</f>
        <v>0</v>
      </c>
      <c r="H12" s="124">
        <f>'BA Form 2 Event Data'!K15</f>
        <v>0</v>
      </c>
      <c r="I12" s="43">
        <f ca="1">IF(CELL("type",Adjustments!$V12) = "v",(Adjustments!$D12+Adjustments!$G12+Adjustments!$J12+Adjustments!$M12+Adjustments!$S12),0)</f>
        <v>0</v>
      </c>
      <c r="J12" s="124">
        <f>'BA Form 2 Event Data'!V15</f>
        <v>0</v>
      </c>
      <c r="K12" s="43">
        <f ca="1">IF(CELL("type",Adjustments!$V12) = "v",(Adjustments!$E12+Adjustments!$H12+Adjustments!$K12+Adjustments!$N12+Adjustments!$Q12+Adjustments!$T12),0)</f>
        <v>0</v>
      </c>
      <c r="L12" s="43" t="e">
        <f t="shared" ca="1" si="0"/>
        <v>#DIV/0!</v>
      </c>
      <c r="M12" s="47" t="s">
        <v>19</v>
      </c>
      <c r="N12" s="29">
        <f t="shared" ca="1" si="1"/>
        <v>0</v>
      </c>
      <c r="O12" s="48"/>
      <c r="P12" t="s">
        <v>4</v>
      </c>
      <c r="R12" s="124">
        <f>'BA Form 2 Event Data'!S15</f>
        <v>0</v>
      </c>
      <c r="S12" s="124">
        <f>'BA Form 2 Event Data'!AG15</f>
        <v>0</v>
      </c>
      <c r="T12" s="49"/>
      <c r="AK12">
        <v>-5.6380498976999149E-2</v>
      </c>
      <c r="AL12">
        <v>0.4882530443596238</v>
      </c>
      <c r="AO12" s="213" t="s">
        <v>83</v>
      </c>
      <c r="AP12" s="213"/>
      <c r="AQ12" s="213"/>
      <c r="AR12" s="213"/>
      <c r="AS12" s="213"/>
      <c r="AT12" s="64"/>
      <c r="AU12" s="64"/>
      <c r="AV12" s="64"/>
      <c r="AW12" s="64"/>
      <c r="AX12" s="64"/>
      <c r="AY12" s="63"/>
    </row>
    <row r="13" spans="1:51" ht="15.75" customHeight="1">
      <c r="A13" s="191">
        <v>10</v>
      </c>
      <c r="B13" s="192">
        <f>IF(C13=" "," ",C13+LOOKUP(D13,TimeZones,'TimeZone Ref'!C$2:C$11))</f>
        <v>40600.643217592587</v>
      </c>
      <c r="C13" s="193">
        <v>40600.351550925923</v>
      </c>
      <c r="D13" s="196" t="s">
        <v>221</v>
      </c>
      <c r="E13" s="195">
        <v>-7.8E-2</v>
      </c>
      <c r="F13" s="122">
        <f>'BA Form 2 Event Data'!E16</f>
        <v>0</v>
      </c>
      <c r="G13" s="123">
        <f>'BA Form 2 Event Data'!U16-'BA Form 2 Event Data'!J16</f>
        <v>0</v>
      </c>
      <c r="H13" s="124">
        <f>'BA Form 2 Event Data'!K16</f>
        <v>0</v>
      </c>
      <c r="I13" s="43">
        <f ca="1">IF(CELL("type",Adjustments!$V13) = "v",(Adjustments!$D13+Adjustments!$G13+Adjustments!$J13+Adjustments!$M13+Adjustments!$S13),0)</f>
        <v>0</v>
      </c>
      <c r="J13" s="124">
        <f>'BA Form 2 Event Data'!V16</f>
        <v>0</v>
      </c>
      <c r="K13" s="43">
        <f ca="1">IF(CELL("type",Adjustments!$V13) = "v",(Adjustments!$E13+Adjustments!$H13+Adjustments!$K13+Adjustments!$N13+Adjustments!$Q13+Adjustments!$T13),0)</f>
        <v>0</v>
      </c>
      <c r="L13" s="43" t="e">
        <f t="shared" ca="1" si="0"/>
        <v>#DIV/0!</v>
      </c>
      <c r="M13" s="47" t="s">
        <v>19</v>
      </c>
      <c r="N13" s="29">
        <f t="shared" ca="1" si="1"/>
        <v>0</v>
      </c>
      <c r="O13" s="47"/>
      <c r="P13" t="s">
        <v>7</v>
      </c>
      <c r="R13" s="124">
        <f>'BA Form 2 Event Data'!S16</f>
        <v>0</v>
      </c>
      <c r="S13" s="124">
        <f>'BA Form 2 Event Data'!AG16</f>
        <v>0</v>
      </c>
      <c r="T13" s="49"/>
      <c r="AK13">
        <v>-5.7332901727598085E-2</v>
      </c>
      <c r="AL13">
        <v>2.7580369313557895</v>
      </c>
      <c r="AO13" s="213" t="s">
        <v>84</v>
      </c>
      <c r="AP13" s="213"/>
      <c r="AQ13" s="213"/>
      <c r="AR13" s="213"/>
      <c r="AS13" s="213"/>
      <c r="AT13" s="64"/>
      <c r="AU13" s="64"/>
      <c r="AV13" s="64"/>
      <c r="AW13" s="64"/>
      <c r="AX13" s="64"/>
      <c r="AY13" s="63"/>
    </row>
    <row r="14" spans="1:51" ht="15.75" customHeight="1">
      <c r="A14" s="183">
        <v>11</v>
      </c>
      <c r="B14" s="184">
        <f>IF(C14=" "," ",C14+LOOKUP(D14,TimeZones,'TimeZone Ref'!C$2:C$11))</f>
        <v>40601.012615740736</v>
      </c>
      <c r="C14" s="185">
        <v>40600.720949074072</v>
      </c>
      <c r="D14" s="188" t="s">
        <v>221</v>
      </c>
      <c r="E14" s="187">
        <v>-4.9000000000000002E-2</v>
      </c>
      <c r="F14" s="122">
        <f>'BA Form 2 Event Data'!E17</f>
        <v>0</v>
      </c>
      <c r="G14" s="123">
        <f>'BA Form 2 Event Data'!U17-'BA Form 2 Event Data'!J17</f>
        <v>0</v>
      </c>
      <c r="H14" s="124">
        <f>'BA Form 2 Event Data'!K17</f>
        <v>0</v>
      </c>
      <c r="I14" s="43">
        <f ca="1">IF(CELL("type",Adjustments!$V14) = "v",(Adjustments!$D14+Adjustments!$G14+Adjustments!$J14+Adjustments!$M14+Adjustments!$S14),0)</f>
        <v>0</v>
      </c>
      <c r="J14" s="124">
        <f>'BA Form 2 Event Data'!V17</f>
        <v>0</v>
      </c>
      <c r="K14" s="43">
        <f ca="1">IF(CELL("type",Adjustments!$V14) = "v",(Adjustments!$E14+Adjustments!$H14+Adjustments!$K14+Adjustments!$N14+Adjustments!$Q14+Adjustments!$T14),0)</f>
        <v>0</v>
      </c>
      <c r="L14" s="43" t="e">
        <f t="shared" ca="1" si="0"/>
        <v>#DIV/0!</v>
      </c>
      <c r="M14" s="47" t="s">
        <v>19</v>
      </c>
      <c r="N14" s="29">
        <f t="shared" ca="1" si="1"/>
        <v>0</v>
      </c>
      <c r="O14" s="47"/>
      <c r="P14" t="s">
        <v>12</v>
      </c>
      <c r="R14" s="124">
        <f>'BA Form 2 Event Data'!S17</f>
        <v>0</v>
      </c>
      <c r="S14" s="124">
        <f>'BA Form 2 Event Data'!AG17</f>
        <v>0</v>
      </c>
      <c r="T14" s="49"/>
      <c r="AK14">
        <v>-5.1760900588298853E-2</v>
      </c>
      <c r="AL14">
        <v>13.643416881561279</v>
      </c>
      <c r="AO14" s="213" t="s">
        <v>85</v>
      </c>
      <c r="AP14" s="213"/>
      <c r="AQ14" s="213"/>
      <c r="AR14" s="213"/>
      <c r="AS14" s="213"/>
      <c r="AT14" s="64"/>
      <c r="AU14" s="64"/>
      <c r="AV14" s="64"/>
      <c r="AW14" s="64"/>
      <c r="AX14" s="64"/>
      <c r="AY14" s="63"/>
    </row>
    <row r="15" spans="1:51" ht="15.75" customHeight="1">
      <c r="A15" s="191">
        <v>12</v>
      </c>
      <c r="B15" s="192">
        <f>IF(C15=" "," ",C15+LOOKUP(D15,TimeZones,'TimeZone Ref'!C$2:C$11))</f>
        <v>40624.701296296291</v>
      </c>
      <c r="C15" s="193">
        <v>40624.409629629627</v>
      </c>
      <c r="D15" s="196" t="s">
        <v>221</v>
      </c>
      <c r="E15" s="197">
        <v>-4.4999999999999998E-2</v>
      </c>
      <c r="F15" s="122">
        <f>'BA Form 2 Event Data'!E18</f>
        <v>0</v>
      </c>
      <c r="G15" s="123">
        <f>'BA Form 2 Event Data'!U18-'BA Form 2 Event Data'!J18</f>
        <v>0</v>
      </c>
      <c r="H15" s="124">
        <f>'BA Form 2 Event Data'!K18</f>
        <v>0</v>
      </c>
      <c r="I15" s="43">
        <f ca="1">IF(CELL("type",Adjustments!$V15) = "v",(Adjustments!$D15+Adjustments!$G15+Adjustments!$J15+Adjustments!$M15+Adjustments!$S15),0)</f>
        <v>0</v>
      </c>
      <c r="J15" s="124">
        <f>'BA Form 2 Event Data'!V18</f>
        <v>0</v>
      </c>
      <c r="K15" s="43">
        <f ca="1">IF(CELL("type",Adjustments!$V15) = "v",(Adjustments!$E15+Adjustments!$H15+Adjustments!$K15+Adjustments!$N15+Adjustments!$Q15+Adjustments!$T15),0)</f>
        <v>0</v>
      </c>
      <c r="L15" s="43" t="e">
        <f t="shared" ca="1" si="0"/>
        <v>#DIV/0!</v>
      </c>
      <c r="M15" s="47" t="s">
        <v>19</v>
      </c>
      <c r="N15" s="29">
        <f t="shared" ca="1" si="1"/>
        <v>0</v>
      </c>
      <c r="O15" s="47"/>
      <c r="P15" t="s">
        <v>1</v>
      </c>
      <c r="R15" s="124">
        <f>'BA Form 2 Event Data'!S18</f>
        <v>0</v>
      </c>
      <c r="S15" s="124">
        <f>'BA Form 2 Event Data'!AG18</f>
        <v>0</v>
      </c>
      <c r="T15" s="49"/>
      <c r="AK15">
        <v>-4.9999237060546875E-2</v>
      </c>
      <c r="AL15">
        <v>11.100745916366577</v>
      </c>
      <c r="AO15" s="213" t="s">
        <v>86</v>
      </c>
      <c r="AP15" s="213"/>
      <c r="AQ15" s="213"/>
      <c r="AR15" s="213"/>
      <c r="AS15" s="213"/>
      <c r="AT15" s="64"/>
      <c r="AU15" s="64"/>
      <c r="AV15" s="64"/>
      <c r="AW15" s="64"/>
      <c r="AX15" s="64"/>
      <c r="AY15" s="63"/>
    </row>
    <row r="16" spans="1:51" ht="15.75" customHeight="1">
      <c r="A16" s="183">
        <v>13</v>
      </c>
      <c r="B16" s="184">
        <f>IF(C16=" "," ",C16+LOOKUP(D16,TimeZones,'TimeZone Ref'!C$2:C$11))</f>
        <v>40628.909421296295</v>
      </c>
      <c r="C16" s="185">
        <v>40628.617754629631</v>
      </c>
      <c r="D16" s="188" t="s">
        <v>221</v>
      </c>
      <c r="E16" s="187">
        <v>-8.5999999999999993E-2</v>
      </c>
      <c r="F16" s="122">
        <f>'BA Form 2 Event Data'!E19</f>
        <v>0</v>
      </c>
      <c r="G16" s="123">
        <f>'BA Form 2 Event Data'!U19-'BA Form 2 Event Data'!J19</f>
        <v>0</v>
      </c>
      <c r="H16" s="124">
        <f>'BA Form 2 Event Data'!K19</f>
        <v>0</v>
      </c>
      <c r="I16" s="43">
        <f ca="1">IF(CELL("type",Adjustments!$V16) = "v",(Adjustments!$D16+Adjustments!$G16+Adjustments!$J16+Adjustments!$M16+Adjustments!$S16),0)</f>
        <v>0</v>
      </c>
      <c r="J16" s="124">
        <f>'BA Form 2 Event Data'!V19</f>
        <v>0</v>
      </c>
      <c r="K16" s="43">
        <f ca="1">IF(CELL("type",Adjustments!$V16) = "v",(Adjustments!$E16+Adjustments!$H16+Adjustments!$K16+Adjustments!$N16+Adjustments!$Q16+Adjustments!$T16),0)</f>
        <v>0</v>
      </c>
      <c r="L16" s="43" t="e">
        <f t="shared" ca="1" si="0"/>
        <v>#DIV/0!</v>
      </c>
      <c r="M16" s="47" t="s">
        <v>19</v>
      </c>
      <c r="N16" s="29">
        <f t="shared" ca="1" si="1"/>
        <v>0</v>
      </c>
      <c r="R16" s="124">
        <f>'BA Form 2 Event Data'!S19</f>
        <v>0</v>
      </c>
      <c r="S16" s="124">
        <f>'BA Form 2 Event Data'!AG19</f>
        <v>0</v>
      </c>
      <c r="T16" s="49"/>
      <c r="AK16">
        <v>-5.1999999999999998E-2</v>
      </c>
      <c r="AL16">
        <v>-19.906846483548481</v>
      </c>
      <c r="AO16" s="213" t="s">
        <v>87</v>
      </c>
      <c r="AP16" s="213"/>
      <c r="AQ16" s="213"/>
      <c r="AR16" s="213"/>
      <c r="AS16" s="213"/>
      <c r="AT16" s="64"/>
      <c r="AU16" s="64"/>
      <c r="AV16" s="64"/>
      <c r="AW16" s="64"/>
      <c r="AX16" s="64"/>
      <c r="AY16" s="63"/>
    </row>
    <row r="17" spans="1:51" ht="15.75" customHeight="1">
      <c r="A17" s="191">
        <v>14</v>
      </c>
      <c r="B17" s="192">
        <f>IF(C17=" "," ",C17+LOOKUP(D17,TimeZones,'TimeZone Ref'!C$2:C$11))</f>
        <v>40629.726736111108</v>
      </c>
      <c r="C17" s="193">
        <v>40629.435069444444</v>
      </c>
      <c r="D17" s="196" t="s">
        <v>221</v>
      </c>
      <c r="E17" s="195">
        <v>-6.9000000000000006E-2</v>
      </c>
      <c r="F17" s="122">
        <f>'BA Form 2 Event Data'!E20</f>
        <v>0</v>
      </c>
      <c r="G17" s="123">
        <f>'BA Form 2 Event Data'!U20-'BA Form 2 Event Data'!J20</f>
        <v>0</v>
      </c>
      <c r="H17" s="124">
        <f>'BA Form 2 Event Data'!K20</f>
        <v>0</v>
      </c>
      <c r="I17" s="43">
        <f ca="1">IF(CELL("type",Adjustments!$V17) = "v",(Adjustments!$D17+Adjustments!$G17+Adjustments!$J17+Adjustments!$M17+Adjustments!$S17),0)</f>
        <v>0</v>
      </c>
      <c r="J17" s="124">
        <f>'BA Form 2 Event Data'!V20</f>
        <v>0</v>
      </c>
      <c r="K17" s="43">
        <f ca="1">IF(CELL("type",Adjustments!$V17) = "v",(Adjustments!$E17+Adjustments!$H17+Adjustments!$K17+Adjustments!$N17+Adjustments!$Q17+Adjustments!$T17),0)</f>
        <v>0</v>
      </c>
      <c r="L17" s="43" t="e">
        <f t="shared" ca="1" si="0"/>
        <v>#DIV/0!</v>
      </c>
      <c r="M17" s="47" t="s">
        <v>19</v>
      </c>
      <c r="N17" s="29">
        <f t="shared" ca="1" si="1"/>
        <v>0</v>
      </c>
      <c r="P17" s="24" t="s">
        <v>10</v>
      </c>
      <c r="Q17" s="28"/>
      <c r="R17" s="124">
        <f>'BA Form 2 Event Data'!S20</f>
        <v>0</v>
      </c>
      <c r="S17" s="124">
        <f>'BA Form 2 Event Data'!AG20</f>
        <v>0</v>
      </c>
      <c r="T17" s="49"/>
      <c r="AK17">
        <v>-5.5999755859375E-2</v>
      </c>
      <c r="AL17">
        <v>12.32546430163913</v>
      </c>
      <c r="AO17" s="213" t="s">
        <v>48</v>
      </c>
      <c r="AP17" s="213"/>
      <c r="AQ17" s="213"/>
      <c r="AR17" s="213"/>
      <c r="AS17" s="213"/>
      <c r="AT17" s="64"/>
      <c r="AU17" s="64"/>
      <c r="AV17" s="64"/>
      <c r="AW17" s="64"/>
      <c r="AX17" s="64"/>
      <c r="AY17" s="63"/>
    </row>
    <row r="18" spans="1:51" ht="15.75" customHeight="1">
      <c r="A18" s="183">
        <v>15</v>
      </c>
      <c r="B18" s="184">
        <f>IF(C18=" "," ",C18+LOOKUP(D18,TimeZones,'TimeZone Ref'!C$2:C$11))</f>
        <v>40634.998055555552</v>
      </c>
      <c r="C18" s="185">
        <v>40634.706388888888</v>
      </c>
      <c r="D18" s="188" t="s">
        <v>221</v>
      </c>
      <c r="E18" s="187">
        <v>-6.5000000000000002E-2</v>
      </c>
      <c r="F18" s="122">
        <f>'BA Form 2 Event Data'!E21</f>
        <v>0</v>
      </c>
      <c r="G18" s="123">
        <f>'BA Form 2 Event Data'!U21-'BA Form 2 Event Data'!J21</f>
        <v>0</v>
      </c>
      <c r="H18" s="124">
        <f>'BA Form 2 Event Data'!K21</f>
        <v>0</v>
      </c>
      <c r="I18" s="43">
        <f ca="1">IF(CELL("type",Adjustments!$V18) = "v",(Adjustments!$D18+Adjustments!$G18+Adjustments!$J18+Adjustments!$M18+Adjustments!$S18),0)</f>
        <v>0</v>
      </c>
      <c r="J18" s="124">
        <f>'BA Form 2 Event Data'!V21</f>
        <v>0</v>
      </c>
      <c r="K18" s="43">
        <f ca="1">IF(CELL("type",Adjustments!$V18) = "v",(Adjustments!$E18+Adjustments!$H18+Adjustments!$K18+Adjustments!$N18+Adjustments!$Q18+Adjustments!$T18),0)</f>
        <v>0</v>
      </c>
      <c r="L18" s="43" t="e">
        <f t="shared" ca="1" si="0"/>
        <v>#DIV/0!</v>
      </c>
      <c r="M18" s="47" t="s">
        <v>19</v>
      </c>
      <c r="N18" s="29">
        <f t="shared" ca="1" si="1"/>
        <v>0</v>
      </c>
      <c r="O18" s="1">
        <f>YEAR(C13)</f>
        <v>2011</v>
      </c>
      <c r="P18" s="28" t="s">
        <v>36</v>
      </c>
      <c r="Q18" s="3"/>
      <c r="R18" s="124">
        <f>'BA Form 2 Event Data'!S21</f>
        <v>0</v>
      </c>
      <c r="S18" s="124">
        <f>'BA Form 2 Event Data'!AG21</f>
        <v>0</v>
      </c>
      <c r="T18" s="49"/>
      <c r="AK18">
        <v>-5.8498382568359375E-2</v>
      </c>
      <c r="AL18">
        <v>0.75019184748331469</v>
      </c>
      <c r="AO18" s="213" t="s">
        <v>88</v>
      </c>
      <c r="AP18" s="213"/>
      <c r="AQ18" s="213"/>
      <c r="AR18" s="213"/>
      <c r="AS18" s="213"/>
      <c r="AT18" s="64"/>
      <c r="AU18" s="64"/>
      <c r="AV18" s="64"/>
      <c r="AW18" s="64"/>
      <c r="AX18" s="64"/>
      <c r="AY18" s="63"/>
    </row>
    <row r="19" spans="1:51" ht="15.75" customHeight="1">
      <c r="A19" s="191">
        <v>16</v>
      </c>
      <c r="B19" s="192">
        <f>IF(C19=" "," ",C19+LOOKUP(D19,TimeZones,'TimeZone Ref'!C$2:C$11))</f>
        <v>40661.964675925927</v>
      </c>
      <c r="C19" s="193">
        <v>40661.673009259262</v>
      </c>
      <c r="D19" s="196" t="s">
        <v>221</v>
      </c>
      <c r="E19" s="195">
        <v>-7.0999999999999994E-2</v>
      </c>
      <c r="F19" s="122">
        <f>'BA Form 2 Event Data'!E22</f>
        <v>0</v>
      </c>
      <c r="G19" s="123">
        <f>'BA Form 2 Event Data'!U22-'BA Form 2 Event Data'!J22</f>
        <v>0</v>
      </c>
      <c r="H19" s="124">
        <f>'BA Form 2 Event Data'!K22</f>
        <v>0</v>
      </c>
      <c r="I19" s="43">
        <f ca="1">IF(CELL("type",Adjustments!$V19) = "v",(Adjustments!$D19+Adjustments!$G19+Adjustments!$J19+Adjustments!$M19+Adjustments!$S19),0)</f>
        <v>0</v>
      </c>
      <c r="J19" s="124">
        <f>'BA Form 2 Event Data'!V22</f>
        <v>0</v>
      </c>
      <c r="K19" s="43">
        <f ca="1">IF(CELL("type",Adjustments!$V19) = "v",(Adjustments!$E19+Adjustments!$H19+Adjustments!$K19+Adjustments!$N19+Adjustments!$Q19+Adjustments!$T19),0)</f>
        <v>0</v>
      </c>
      <c r="L19" s="43" t="e">
        <f t="shared" ca="1" si="0"/>
        <v>#DIV/0!</v>
      </c>
      <c r="M19" s="47" t="s">
        <v>19</v>
      </c>
      <c r="N19" s="29">
        <f t="shared" ca="1" si="1"/>
        <v>0</v>
      </c>
      <c r="O19" s="49">
        <v>-70</v>
      </c>
      <c r="P19" s="3" t="str">
        <f>O18&amp;" Frequency Response Obligation (FRO)"</f>
        <v>2011 Frequency Response Obligation (FRO)</v>
      </c>
      <c r="R19" s="124">
        <f>'BA Form 2 Event Data'!S22</f>
        <v>0</v>
      </c>
      <c r="S19" s="124">
        <f>'BA Form 2 Event Data'!AG22</f>
        <v>0</v>
      </c>
      <c r="T19" s="49"/>
      <c r="AK19">
        <v>-4.850006103515625E-2</v>
      </c>
      <c r="AL19">
        <v>2.2300577799479129</v>
      </c>
      <c r="AO19" s="213" t="s">
        <v>89</v>
      </c>
      <c r="AP19" s="213"/>
      <c r="AQ19" s="213"/>
      <c r="AR19" s="213"/>
      <c r="AS19" s="213"/>
      <c r="AT19" s="64"/>
      <c r="AU19" s="64"/>
      <c r="AV19" s="64"/>
      <c r="AW19" s="64"/>
      <c r="AX19" s="64"/>
      <c r="AY19" s="63"/>
    </row>
    <row r="20" spans="1:51" ht="15.75" customHeight="1">
      <c r="A20" s="183">
        <v>17</v>
      </c>
      <c r="B20" s="184">
        <f>IF(C20=" "," ",C20+LOOKUP(D20,TimeZones,'TimeZone Ref'!C$2:C$11))</f>
        <v>40679.42895833333</v>
      </c>
      <c r="C20" s="185">
        <v>40679.137291666666</v>
      </c>
      <c r="D20" s="188" t="s">
        <v>221</v>
      </c>
      <c r="E20" s="187">
        <v>-6.5000000000000002E-2</v>
      </c>
      <c r="F20" s="122">
        <f>'BA Form 2 Event Data'!E23</f>
        <v>0</v>
      </c>
      <c r="G20" s="123">
        <f>'BA Form 2 Event Data'!U23-'BA Form 2 Event Data'!J23</f>
        <v>0</v>
      </c>
      <c r="H20" s="124">
        <f>'BA Form 2 Event Data'!K23</f>
        <v>0</v>
      </c>
      <c r="I20" s="43">
        <f ca="1">IF(CELL("type",Adjustments!$V20) = "v",(Adjustments!$D20+Adjustments!$G20+Adjustments!$J20+Adjustments!$M20+Adjustments!$S20),0)</f>
        <v>0</v>
      </c>
      <c r="J20" s="124">
        <f>'BA Form 2 Event Data'!V23</f>
        <v>0</v>
      </c>
      <c r="K20" s="43">
        <f ca="1">IF(CELL("type",Adjustments!$V20) = "v",(Adjustments!$E20+Adjustments!$H20+Adjustments!$K20+Adjustments!$N20+Adjustments!$Q20+Adjustments!$T20),0)</f>
        <v>0</v>
      </c>
      <c r="L20" s="43" t="e">
        <f t="shared" ca="1" si="0"/>
        <v>#DIV/0!</v>
      </c>
      <c r="M20" s="47" t="s">
        <v>19</v>
      </c>
      <c r="N20" s="29">
        <f t="shared" ca="1" si="1"/>
        <v>0</v>
      </c>
      <c r="P20" s="28" t="s">
        <v>232</v>
      </c>
      <c r="R20" s="124">
        <f>'BA Form 2 Event Data'!S23</f>
        <v>0</v>
      </c>
      <c r="S20" s="124">
        <f>'BA Form 2 Event Data'!AG23</f>
        <v>0</v>
      </c>
      <c r="T20" s="49"/>
      <c r="AK20">
        <v>-4.5000076293945313E-2</v>
      </c>
      <c r="AL20">
        <v>9.4778593301773064</v>
      </c>
      <c r="AO20" s="213" t="s">
        <v>90</v>
      </c>
      <c r="AP20" s="213"/>
      <c r="AQ20" s="213"/>
      <c r="AR20" s="213"/>
      <c r="AS20" s="213"/>
      <c r="AT20" s="64"/>
      <c r="AU20" s="64"/>
      <c r="AV20" s="64"/>
      <c r="AW20" s="64"/>
      <c r="AX20" s="64"/>
      <c r="AY20" s="63"/>
    </row>
    <row r="21" spans="1:51" ht="15.75" customHeight="1">
      <c r="A21" s="191">
        <v>18</v>
      </c>
      <c r="B21" s="192">
        <f>IF(C21=" "," ",C21+LOOKUP(D21,TimeZones,'TimeZone Ref'!C$2:C$11))</f>
        <v>40695.753124999996</v>
      </c>
      <c r="C21" s="193">
        <v>40695.461458333331</v>
      </c>
      <c r="D21" s="196" t="s">
        <v>221</v>
      </c>
      <c r="E21" s="195">
        <v>-6.4000000000000001E-2</v>
      </c>
      <c r="F21" s="122">
        <f>'BA Form 2 Event Data'!E24</f>
        <v>0</v>
      </c>
      <c r="G21" s="123">
        <f>'BA Form 2 Event Data'!U24-'BA Form 2 Event Data'!J24</f>
        <v>0</v>
      </c>
      <c r="H21" s="124">
        <f>'BA Form 2 Event Data'!K24</f>
        <v>0</v>
      </c>
      <c r="I21" s="43">
        <f ca="1">IF(CELL("type",Adjustments!$V21) = "v",(Adjustments!$D21+Adjustments!$G21+Adjustments!$J21+Adjustments!$M21+Adjustments!$S21),0)</f>
        <v>0</v>
      </c>
      <c r="J21" s="124">
        <f>'BA Form 2 Event Data'!V24</f>
        <v>0</v>
      </c>
      <c r="K21" s="43">
        <f ca="1">IF(CELL("type",Adjustments!$V21) = "v",(Adjustments!$E21+Adjustments!$H21+Adjustments!$K21+Adjustments!$N21+Adjustments!$Q21+Adjustments!$T21),0)</f>
        <v>0</v>
      </c>
      <c r="L21" s="43" t="e">
        <f t="shared" ca="1" si="0"/>
        <v>#DIV/0!</v>
      </c>
      <c r="M21" s="47" t="s">
        <v>19</v>
      </c>
      <c r="N21" s="29">
        <f t="shared" ca="1" si="1"/>
        <v>0</v>
      </c>
      <c r="O21" s="3" t="s">
        <v>6</v>
      </c>
      <c r="R21" s="124">
        <f>'BA Form 2 Event Data'!S24</f>
        <v>0</v>
      </c>
      <c r="S21" s="124">
        <f>'BA Form 2 Event Data'!AG24</f>
        <v>0</v>
      </c>
      <c r="T21" s="49"/>
      <c r="AK21">
        <v>-3.7502288818359375E-2</v>
      </c>
      <c r="AL21">
        <v>0.35530900955200195</v>
      </c>
      <c r="AO21" s="213" t="s">
        <v>91</v>
      </c>
      <c r="AP21" s="213"/>
      <c r="AQ21" s="213"/>
      <c r="AR21" s="213"/>
      <c r="AS21" s="213"/>
      <c r="AT21" s="64"/>
      <c r="AU21" s="64"/>
      <c r="AV21" s="64"/>
      <c r="AW21" s="64"/>
      <c r="AX21" s="64"/>
      <c r="AY21" s="63"/>
    </row>
    <row r="22" spans="1:51" ht="15.75" customHeight="1">
      <c r="A22" s="183">
        <v>19</v>
      </c>
      <c r="B22" s="184">
        <f>IF(C22=" "," ",C22+LOOKUP(D22,TimeZones,'TimeZone Ref'!C$2:C$11))</f>
        <v>40700.872731481482</v>
      </c>
      <c r="C22" s="185">
        <v>40700.581064814818</v>
      </c>
      <c r="D22" s="188" t="s">
        <v>221</v>
      </c>
      <c r="E22" s="187">
        <v>-7.6999999999999999E-2</v>
      </c>
      <c r="F22" s="122">
        <f>'BA Form 2 Event Data'!E25</f>
        <v>0</v>
      </c>
      <c r="G22" s="123">
        <f>'BA Form 2 Event Data'!U25-'BA Form 2 Event Data'!J25</f>
        <v>0</v>
      </c>
      <c r="H22" s="124">
        <f>'BA Form 2 Event Data'!K25</f>
        <v>0</v>
      </c>
      <c r="I22" s="43">
        <f ca="1">IF(CELL("type",Adjustments!$V22) = "v",(Adjustments!$D22+Adjustments!$G22+Adjustments!$J22+Adjustments!$M22+Adjustments!$S22),0)</f>
        <v>0</v>
      </c>
      <c r="J22" s="124">
        <f>'BA Form 2 Event Data'!V25</f>
        <v>0</v>
      </c>
      <c r="K22" s="43">
        <f ca="1">IF(CELL("type",Adjustments!$V22) = "v",(Adjustments!$E22+Adjustments!$H22+Adjustments!$K22+Adjustments!$N22+Adjustments!$Q22+Adjustments!$T22),0)</f>
        <v>0</v>
      </c>
      <c r="L22" s="43" t="e">
        <f t="shared" ca="1" si="0"/>
        <v>#DIV/0!</v>
      </c>
      <c r="M22" s="47" t="s">
        <v>19</v>
      </c>
      <c r="N22" s="29">
        <f t="shared" ca="1" si="1"/>
        <v>0</v>
      </c>
      <c r="O22" s="169" t="e">
        <f ca="1">AVERAGE(L4:L45)</f>
        <v>#DIV/0!</v>
      </c>
      <c r="P22" s="28" t="s">
        <v>47</v>
      </c>
      <c r="R22" s="124">
        <f>'BA Form 2 Event Data'!S25</f>
        <v>0</v>
      </c>
      <c r="S22" s="124">
        <f>'BA Form 2 Event Data'!AG25</f>
        <v>0</v>
      </c>
      <c r="T22" s="49"/>
      <c r="AK22">
        <v>-4.75006103515625E-2</v>
      </c>
      <c r="AL22">
        <v>2.1707018534342453</v>
      </c>
      <c r="AO22" s="213" t="s">
        <v>92</v>
      </c>
      <c r="AP22" s="213"/>
      <c r="AQ22" s="213"/>
      <c r="AR22" s="213"/>
      <c r="AS22" s="213"/>
      <c r="AT22" s="64"/>
      <c r="AU22" s="64"/>
      <c r="AV22" s="64"/>
      <c r="AW22" s="64"/>
      <c r="AX22" s="64"/>
      <c r="AY22" s="63"/>
    </row>
    <row r="23" spans="1:51" ht="15.75" customHeight="1">
      <c r="A23" s="191">
        <v>20</v>
      </c>
      <c r="B23" s="192">
        <f>IF(C23=" "," ",C23+LOOKUP(D23,TimeZones,'TimeZone Ref'!C$2:C$11))</f>
        <v>40710.979398148149</v>
      </c>
      <c r="C23" s="193">
        <v>40710.687731481485</v>
      </c>
      <c r="D23" s="196" t="s">
        <v>221</v>
      </c>
      <c r="E23" s="198">
        <v>-5.7000000000000002E-2</v>
      </c>
      <c r="F23" s="122">
        <f>'BA Form 2 Event Data'!E26</f>
        <v>0</v>
      </c>
      <c r="G23" s="123">
        <f>'BA Form 2 Event Data'!U26-'BA Form 2 Event Data'!J26</f>
        <v>0</v>
      </c>
      <c r="H23" s="125">
        <f>'BA Form 2 Event Data'!K26</f>
        <v>0</v>
      </c>
      <c r="I23" s="43">
        <f ca="1">IF(CELL("type",Adjustments!$V23) = "v",(Adjustments!$D23+Adjustments!$G23+Adjustments!$J23+Adjustments!$M23+Adjustments!$S23),0)</f>
        <v>0</v>
      </c>
      <c r="J23" s="124">
        <f>'BA Form 2 Event Data'!V26</f>
        <v>0</v>
      </c>
      <c r="K23" s="43">
        <f ca="1">IF(CELL("type",Adjustments!$V23) = "v",(Adjustments!$E23+Adjustments!$H23+Adjustments!$K23+Adjustments!$N23+Adjustments!$Q23+Adjustments!$T23),0)</f>
        <v>0</v>
      </c>
      <c r="L23" s="43" t="e">
        <f t="shared" ca="1" si="0"/>
        <v>#DIV/0!</v>
      </c>
      <c r="M23" s="47" t="s">
        <v>19</v>
      </c>
      <c r="N23" s="29">
        <f t="shared" ca="1" si="1"/>
        <v>0</v>
      </c>
      <c r="O23" s="5"/>
      <c r="P23" s="24"/>
      <c r="R23" s="124">
        <f>'BA Form 2 Event Data'!S26</f>
        <v>0</v>
      </c>
      <c r="S23" s="124">
        <f>'BA Form 2 Event Data'!AG26</f>
        <v>0</v>
      </c>
      <c r="T23" s="49"/>
      <c r="AK23">
        <v>-5.5500030517578125E-2</v>
      </c>
      <c r="AL23">
        <v>29.382074276606243</v>
      </c>
      <c r="AO23" s="213" t="s">
        <v>93</v>
      </c>
      <c r="AP23" s="213"/>
      <c r="AQ23" s="213"/>
      <c r="AR23" s="213"/>
      <c r="AS23" s="213"/>
      <c r="AT23" s="64"/>
      <c r="AU23" s="64"/>
      <c r="AV23" s="64"/>
      <c r="AW23" s="64"/>
      <c r="AX23" s="64"/>
      <c r="AY23" s="63"/>
    </row>
    <row r="24" spans="1:51" ht="15.75" customHeight="1">
      <c r="A24" s="183">
        <v>21</v>
      </c>
      <c r="B24" s="184">
        <f>IF(C24=" "," ",C24+LOOKUP(D24,TimeZones,'TimeZone Ref'!C$2:C$11))</f>
        <v>40717.043148148143</v>
      </c>
      <c r="C24" s="185">
        <v>40716.751481481479</v>
      </c>
      <c r="D24" s="188" t="s">
        <v>221</v>
      </c>
      <c r="E24" s="189">
        <v>-5.0999999999999997E-2</v>
      </c>
      <c r="F24" s="122">
        <f>'BA Form 2 Event Data'!E27</f>
        <v>0</v>
      </c>
      <c r="G24" s="123">
        <f>'BA Form 2 Event Data'!U27-'BA Form 2 Event Data'!J27</f>
        <v>0</v>
      </c>
      <c r="H24" s="125">
        <f>'BA Form 2 Event Data'!K27</f>
        <v>0</v>
      </c>
      <c r="I24" s="43">
        <f ca="1">IF(CELL("type",Adjustments!$V24) = "v",(Adjustments!$D24+Adjustments!$G24+Adjustments!$J24+Adjustments!$M24+Adjustments!$S24),0)</f>
        <v>0</v>
      </c>
      <c r="J24" s="124">
        <f>'BA Form 2 Event Data'!V27</f>
        <v>0</v>
      </c>
      <c r="K24" s="43">
        <f ca="1">IF(CELL("type",Adjustments!$V24) = "v",(Adjustments!$E24+Adjustments!$H24+Adjustments!$K24+Adjustments!$N24+Adjustments!$Q24+Adjustments!$T24),0)</f>
        <v>0</v>
      </c>
      <c r="L24" s="43" t="e">
        <f t="shared" ca="1" si="0"/>
        <v>#DIV/0!</v>
      </c>
      <c r="M24" s="47" t="s">
        <v>19</v>
      </c>
      <c r="N24" s="29">
        <f t="shared" ca="1" si="1"/>
        <v>0</v>
      </c>
      <c r="O24" s="5"/>
      <c r="P24" s="28"/>
      <c r="R24" s="124">
        <f>'BA Form 2 Event Data'!S27</f>
        <v>0</v>
      </c>
      <c r="S24" s="124">
        <f>'BA Form 2 Event Data'!AG27</f>
        <v>0</v>
      </c>
      <c r="T24" s="49"/>
      <c r="AK24">
        <v>-4.7E-2</v>
      </c>
      <c r="AL24">
        <v>4.6013813018798828</v>
      </c>
      <c r="AO24" s="213" t="s">
        <v>94</v>
      </c>
      <c r="AP24" s="213"/>
      <c r="AQ24" s="213"/>
      <c r="AR24" s="213"/>
      <c r="AS24" s="213"/>
      <c r="AT24" s="64"/>
      <c r="AU24" s="64"/>
      <c r="AV24" s="64"/>
      <c r="AW24" s="64"/>
      <c r="AX24" s="64"/>
      <c r="AY24" s="63"/>
    </row>
    <row r="25" spans="1:51" ht="15.75" customHeight="1">
      <c r="A25" s="191">
        <v>22</v>
      </c>
      <c r="B25" s="192">
        <f>IF(C25=" "," ",C25+LOOKUP(D25,TimeZones,'TimeZone Ref'!C$2:C$11))</f>
        <v>40719.173657407402</v>
      </c>
      <c r="C25" s="193">
        <v>40718.881990740738</v>
      </c>
      <c r="D25" s="199" t="s">
        <v>221</v>
      </c>
      <c r="E25" s="195">
        <v>-3.5000000000000003E-2</v>
      </c>
      <c r="F25" s="122">
        <f>'BA Form 2 Event Data'!E28</f>
        <v>0</v>
      </c>
      <c r="G25" s="123">
        <f>'BA Form 2 Event Data'!U28-'BA Form 2 Event Data'!J28</f>
        <v>0</v>
      </c>
      <c r="H25" s="124">
        <f>'BA Form 2 Event Data'!K28</f>
        <v>0</v>
      </c>
      <c r="I25" s="43">
        <f ca="1">IF(CELL("type",Adjustments!$V25) = "v",(Adjustments!$D25+Adjustments!$G25+Adjustments!$J25+Adjustments!$M25+Adjustments!$S25),0)</f>
        <v>0</v>
      </c>
      <c r="J25" s="124">
        <f>'BA Form 2 Event Data'!V28</f>
        <v>0</v>
      </c>
      <c r="K25" s="43">
        <f ca="1">IF(CELL("type",Adjustments!$V25) = "v",(Adjustments!$E25+Adjustments!$H25+Adjustments!$K25+Adjustments!$N25+Adjustments!$Q25+Adjustments!$T25),0)</f>
        <v>0</v>
      </c>
      <c r="L25" s="43" t="e">
        <f t="shared" ca="1" si="0"/>
        <v>#DIV/0!</v>
      </c>
      <c r="M25" s="47" t="s">
        <v>19</v>
      </c>
      <c r="N25" s="29">
        <f t="shared" ca="1" si="1"/>
        <v>0</v>
      </c>
      <c r="R25" s="124">
        <f>'BA Form 2 Event Data'!S28</f>
        <v>0</v>
      </c>
      <c r="S25" s="124">
        <f>'BA Form 2 Event Data'!AG28</f>
        <v>0</v>
      </c>
      <c r="T25" s="49"/>
      <c r="AK25">
        <v>-6.0000000000002274E-2</v>
      </c>
      <c r="AL25">
        <v>1.5935148795445762</v>
      </c>
      <c r="AO25" s="213" t="s">
        <v>49</v>
      </c>
      <c r="AP25" s="213"/>
      <c r="AQ25" s="213"/>
      <c r="AR25" s="213"/>
      <c r="AS25" s="213"/>
      <c r="AT25" s="64"/>
      <c r="AU25" s="64"/>
      <c r="AV25" s="64"/>
      <c r="AW25" s="64"/>
      <c r="AX25" s="64"/>
      <c r="AY25" s="63"/>
    </row>
    <row r="26" spans="1:51" ht="15.75" customHeight="1">
      <c r="A26" s="183">
        <v>23</v>
      </c>
      <c r="B26" s="184">
        <f>IF(C26=" "," ",C26+LOOKUP(D26,TimeZones,'TimeZone Ref'!C$2:C$11))</f>
        <v>40727.303726851853</v>
      </c>
      <c r="C26" s="185">
        <v>40727.012060185189</v>
      </c>
      <c r="D26" s="200" t="s">
        <v>221</v>
      </c>
      <c r="E26" s="187">
        <v>-4.9000000000000002E-2</v>
      </c>
      <c r="F26" s="122">
        <f>'BA Form 2 Event Data'!E29</f>
        <v>0</v>
      </c>
      <c r="G26" s="123">
        <f>'BA Form 2 Event Data'!U29-'BA Form 2 Event Data'!J29</f>
        <v>0</v>
      </c>
      <c r="H26" s="124">
        <f>'BA Form 2 Event Data'!K29</f>
        <v>0</v>
      </c>
      <c r="I26" s="43">
        <f ca="1">IF(CELL("type",Adjustments!$V26) = "v",(Adjustments!$D26+Adjustments!$G26+Adjustments!$J26+Adjustments!$M26+Adjustments!$S26),0)</f>
        <v>0</v>
      </c>
      <c r="J26" s="124">
        <f>'BA Form 2 Event Data'!V29</f>
        <v>0</v>
      </c>
      <c r="K26" s="43">
        <f ca="1">IF(CELL("type",Adjustments!$V26) = "v",(Adjustments!$E26+Adjustments!$H26+Adjustments!$K26+Adjustments!$N26+Adjustments!$Q26+Adjustments!$T26),0)</f>
        <v>0</v>
      </c>
      <c r="L26" s="43" t="e">
        <f t="shared" ca="1" si="0"/>
        <v>#DIV/0!</v>
      </c>
      <c r="M26" s="47" t="s">
        <v>19</v>
      </c>
      <c r="N26" s="29">
        <f t="shared" ca="1" si="1"/>
        <v>0</v>
      </c>
      <c r="O26" s="5"/>
      <c r="P26" s="24"/>
      <c r="R26" s="124">
        <f>'BA Form 2 Event Data'!S29</f>
        <v>0</v>
      </c>
      <c r="S26" s="124">
        <f>'BA Form 2 Event Data'!AG29</f>
        <v>0</v>
      </c>
      <c r="T26" s="49"/>
      <c r="AK26">
        <v>-5.9999999999995168E-2</v>
      </c>
      <c r="AL26">
        <v>52.370907783508301</v>
      </c>
      <c r="AO26" s="213" t="s">
        <v>50</v>
      </c>
      <c r="AP26" s="213"/>
      <c r="AQ26" s="213"/>
      <c r="AR26" s="213"/>
      <c r="AS26" s="213"/>
      <c r="AT26" s="64"/>
      <c r="AU26" s="64"/>
      <c r="AV26" s="64"/>
      <c r="AW26" s="64"/>
      <c r="AX26" s="64"/>
      <c r="AY26" s="63"/>
    </row>
    <row r="27" spans="1:51" ht="15.75" customHeight="1">
      <c r="A27" s="191">
        <v>24</v>
      </c>
      <c r="B27" s="192">
        <f>IF(C27=" "," ",C27+LOOKUP(D27,TimeZones,'TimeZone Ref'!C$2:C$11))</f>
        <v>40735.179027777776</v>
      </c>
      <c r="C27" s="193">
        <v>40734.887361111112</v>
      </c>
      <c r="D27" s="199" t="s">
        <v>221</v>
      </c>
      <c r="E27" s="195">
        <v>-5.3999999999999999E-2</v>
      </c>
      <c r="F27" s="122">
        <f>'BA Form 2 Event Data'!E30</f>
        <v>0</v>
      </c>
      <c r="G27" s="123">
        <f>'BA Form 2 Event Data'!U30-'BA Form 2 Event Data'!J30</f>
        <v>0</v>
      </c>
      <c r="H27" s="124">
        <f>'BA Form 2 Event Data'!K30</f>
        <v>0</v>
      </c>
      <c r="I27" s="43">
        <f ca="1">IF(CELL("type",Adjustments!$V27) = "v",(Adjustments!$D27+Adjustments!$G27+Adjustments!$J27+Adjustments!$M27+Adjustments!$S27),0)</f>
        <v>0</v>
      </c>
      <c r="J27" s="124">
        <f>'BA Form 2 Event Data'!V30</f>
        <v>0</v>
      </c>
      <c r="K27" s="43">
        <f ca="1">IF(CELL("type",Adjustments!$V27) = "v",(Adjustments!$E27+Adjustments!$H27+Adjustments!$K27+Adjustments!$N27+Adjustments!$Q27+Adjustments!$T27),0)</f>
        <v>0</v>
      </c>
      <c r="L27" s="43" t="e">
        <f t="shared" ca="1" si="0"/>
        <v>#DIV/0!</v>
      </c>
      <c r="M27" s="47" t="s">
        <v>19</v>
      </c>
      <c r="N27" s="29">
        <f t="shared" ca="1" si="1"/>
        <v>0</v>
      </c>
      <c r="O27" s="5"/>
      <c r="P27" s="28"/>
      <c r="R27" s="124">
        <f>'BA Form 2 Event Data'!S30</f>
        <v>0</v>
      </c>
      <c r="S27" s="124">
        <f>'BA Form 2 Event Data'!AG30</f>
        <v>0</v>
      </c>
      <c r="T27" s="49"/>
      <c r="AK27">
        <v>-5.1000000000001933E-2</v>
      </c>
      <c r="AL27">
        <v>33.947873671849564</v>
      </c>
      <c r="AO27" s="213" t="s">
        <v>51</v>
      </c>
      <c r="AP27" s="213"/>
      <c r="AQ27" s="213"/>
      <c r="AR27" s="213"/>
      <c r="AS27" s="213"/>
      <c r="AT27" s="64"/>
      <c r="AU27" s="64"/>
      <c r="AV27" s="64"/>
      <c r="AW27" s="64"/>
      <c r="AX27" s="64"/>
      <c r="AY27" s="63"/>
    </row>
    <row r="28" spans="1:51" ht="15.75" customHeight="1">
      <c r="A28" s="183">
        <v>25</v>
      </c>
      <c r="B28" s="184">
        <f>IF(C28=" "," ",C28+LOOKUP(D28,TimeZones,'TimeZone Ref'!C$2:C$11))</f>
        <v>40754.387361111112</v>
      </c>
      <c r="C28" s="185">
        <v>40754.095694444448</v>
      </c>
      <c r="D28" s="200" t="s">
        <v>221</v>
      </c>
      <c r="E28" s="187">
        <v>-5.6000000000000001E-2</v>
      </c>
      <c r="F28" s="122">
        <f>'BA Form 2 Event Data'!E31</f>
        <v>0</v>
      </c>
      <c r="G28" s="123">
        <f>'BA Form 2 Event Data'!U31-'BA Form 2 Event Data'!J31</f>
        <v>0</v>
      </c>
      <c r="H28" s="124">
        <f>'BA Form 2 Event Data'!K31</f>
        <v>0</v>
      </c>
      <c r="I28" s="43">
        <f ca="1">IF(CELL("type",Adjustments!$V28) = "v",(Adjustments!$D28+Adjustments!$G28+Adjustments!$J28+Adjustments!$M28+Adjustments!$S28),0)</f>
        <v>0</v>
      </c>
      <c r="J28" s="124">
        <f>'BA Form 2 Event Data'!V31</f>
        <v>0</v>
      </c>
      <c r="K28" s="43">
        <f ca="1">IF(CELL("type",Adjustments!$V28) = "v",(Adjustments!$E28+Adjustments!$H28+Adjustments!$K28+Adjustments!$N28+Adjustments!$Q28+Adjustments!$T28),0)</f>
        <v>0</v>
      </c>
      <c r="L28" s="43" t="e">
        <f t="shared" ca="1" si="0"/>
        <v>#DIV/0!</v>
      </c>
      <c r="M28" s="47" t="s">
        <v>19</v>
      </c>
      <c r="N28" s="29">
        <f t="shared" ca="1" si="1"/>
        <v>0</v>
      </c>
      <c r="O28" s="11"/>
      <c r="R28" s="124">
        <f>'BA Form 2 Event Data'!S31</f>
        <v>0</v>
      </c>
      <c r="S28" s="124">
        <f>'BA Form 2 Event Data'!AG31</f>
        <v>0</v>
      </c>
      <c r="T28" s="49"/>
      <c r="AK28">
        <v>-0.1</v>
      </c>
      <c r="AL28">
        <v>100</v>
      </c>
      <c r="AO28" s="213" t="s">
        <v>95</v>
      </c>
      <c r="AP28" s="213"/>
      <c r="AQ28" s="213"/>
      <c r="AR28" s="213"/>
      <c r="AS28" s="213"/>
      <c r="AT28" s="64"/>
      <c r="AU28" s="64"/>
      <c r="AV28" s="64"/>
      <c r="AW28" s="64"/>
      <c r="AX28" s="64"/>
      <c r="AY28" s="63"/>
    </row>
    <row r="29" spans="1:51" ht="15.75" customHeight="1">
      <c r="A29" s="191">
        <v>26</v>
      </c>
      <c r="B29" s="192">
        <f>IF(C29=" "," ",C29+LOOKUP(D29,TimeZones,'TimeZone Ref'!C$2:C$11))</f>
        <v>40757.763194444444</v>
      </c>
      <c r="C29" s="193">
        <v>40757.47152777778</v>
      </c>
      <c r="D29" s="199" t="s">
        <v>221</v>
      </c>
      <c r="E29" s="195">
        <v>-6.2E-2</v>
      </c>
      <c r="F29" s="122">
        <f>'BA Form 2 Event Data'!E32</f>
        <v>0</v>
      </c>
      <c r="G29" s="123">
        <f>'BA Form 2 Event Data'!U32-'BA Form 2 Event Data'!J32</f>
        <v>0</v>
      </c>
      <c r="H29" s="124">
        <f>'BA Form 2 Event Data'!K32</f>
        <v>0</v>
      </c>
      <c r="I29" s="43">
        <f ca="1">IF(CELL("type",Adjustments!$V29) = "v",(Adjustments!$D29+Adjustments!$G29+Adjustments!$J29+Adjustments!$M29+Adjustments!$S29),0)</f>
        <v>0</v>
      </c>
      <c r="J29" s="124">
        <f>'BA Form 2 Event Data'!V32</f>
        <v>0</v>
      </c>
      <c r="K29" s="43">
        <f ca="1">IF(CELL("type",Adjustments!$V29) = "v",(Adjustments!$E29+Adjustments!$H29+Adjustments!$K29+Adjustments!$N29+Adjustments!$Q29+Adjustments!$T29),0)</f>
        <v>0</v>
      </c>
      <c r="L29" s="43" t="e">
        <f t="shared" ca="1" si="0"/>
        <v>#DIV/0!</v>
      </c>
      <c r="M29" s="47" t="s">
        <v>19</v>
      </c>
      <c r="N29" s="29">
        <f t="shared" ca="1" si="1"/>
        <v>0</v>
      </c>
      <c r="Q29" s="28"/>
      <c r="R29" s="124">
        <f>'BA Form 2 Event Data'!S32</f>
        <v>0</v>
      </c>
      <c r="S29" s="124">
        <f>'BA Form 2 Event Data'!AG32</f>
        <v>0</v>
      </c>
      <c r="T29" s="49"/>
      <c r="AO29" s="213" t="s">
        <v>52</v>
      </c>
      <c r="AP29" s="213"/>
      <c r="AQ29" s="213"/>
      <c r="AR29" s="213"/>
      <c r="AS29" s="213"/>
      <c r="AT29" s="64"/>
      <c r="AU29" s="64"/>
      <c r="AV29" s="64"/>
      <c r="AW29" s="64"/>
      <c r="AX29" s="64"/>
      <c r="AY29" s="63"/>
    </row>
    <row r="30" spans="1:51" ht="15.75" customHeight="1">
      <c r="A30" s="183">
        <v>27</v>
      </c>
      <c r="B30" s="184">
        <f>IF(C30=" "," ",C30+LOOKUP(D30,TimeZones,'TimeZone Ref'!C$2:C$11))</f>
        <v>40765.656111111108</v>
      </c>
      <c r="C30" s="185">
        <v>40765.364444444444</v>
      </c>
      <c r="D30" s="200" t="s">
        <v>221</v>
      </c>
      <c r="E30" s="187">
        <v>-9.5000000000000001E-2</v>
      </c>
      <c r="F30" s="122">
        <f>'BA Form 2 Event Data'!E33</f>
        <v>0</v>
      </c>
      <c r="G30" s="123">
        <f>'BA Form 2 Event Data'!U33-'BA Form 2 Event Data'!J33</f>
        <v>0</v>
      </c>
      <c r="H30" s="124">
        <f>'BA Form 2 Event Data'!K33</f>
        <v>0</v>
      </c>
      <c r="I30" s="43">
        <f ca="1">IF(CELL("type",Adjustments!$V30) = "v",(Adjustments!$D30+Adjustments!$G30+Adjustments!$J30+Adjustments!$M30+Adjustments!$S30),0)</f>
        <v>0</v>
      </c>
      <c r="J30" s="124">
        <f>'BA Form 2 Event Data'!V33</f>
        <v>0</v>
      </c>
      <c r="K30" s="43">
        <f ca="1">IF(CELL("type",Adjustments!$V30) = "v",(Adjustments!$E30+Adjustments!$H30+Adjustments!$K30+Adjustments!$N30+Adjustments!$Q30+Adjustments!$T30),0)</f>
        <v>0</v>
      </c>
      <c r="L30" s="43" t="e">
        <f t="shared" ca="1" si="0"/>
        <v>#DIV/0!</v>
      </c>
      <c r="M30" s="47" t="s">
        <v>19</v>
      </c>
      <c r="N30" s="29">
        <f t="shared" ca="1" si="1"/>
        <v>0</v>
      </c>
      <c r="O30" t="s">
        <v>10</v>
      </c>
      <c r="P30" s="28" t="s">
        <v>37</v>
      </c>
      <c r="Q30" s="3"/>
      <c r="R30" s="124">
        <f>'BA Form 2 Event Data'!S33</f>
        <v>0</v>
      </c>
      <c r="S30" s="124">
        <f>'BA Form 2 Event Data'!AG33</f>
        <v>0</v>
      </c>
      <c r="T30" s="49"/>
      <c r="AO30" s="213" t="s">
        <v>53</v>
      </c>
      <c r="AP30" s="213"/>
      <c r="AQ30" s="213"/>
      <c r="AR30" s="213"/>
      <c r="AS30" s="213"/>
      <c r="AT30" s="64"/>
      <c r="AU30" s="64"/>
      <c r="AV30" s="64"/>
      <c r="AW30" s="64"/>
      <c r="AX30" s="64"/>
      <c r="AY30" s="63"/>
    </row>
    <row r="31" spans="1:51" ht="16.5" customHeight="1" thickBot="1">
      <c r="A31" s="191">
        <v>28</v>
      </c>
      <c r="B31" s="192">
        <f>IF(C31=" "," ",C31+LOOKUP(D31,TimeZones,'TimeZone Ref'!C$2:C$11))</f>
        <v>40784.600740740738</v>
      </c>
      <c r="C31" s="193">
        <v>40784.309074074074</v>
      </c>
      <c r="D31" s="199" t="s">
        <v>221</v>
      </c>
      <c r="E31" s="201">
        <v>-7.8E-2</v>
      </c>
      <c r="F31" s="122">
        <f>'BA Form 2 Event Data'!E34</f>
        <v>0</v>
      </c>
      <c r="G31" s="123">
        <f>'BA Form 2 Event Data'!U34-'BA Form 2 Event Data'!J34</f>
        <v>0</v>
      </c>
      <c r="H31" s="124">
        <f>'BA Form 2 Event Data'!K34</f>
        <v>0</v>
      </c>
      <c r="I31" s="43">
        <f ca="1">IF(CELL("type",Adjustments!$V31) = "v",(Adjustments!$D31+Adjustments!$G31+Adjustments!$J31+Adjustments!$M31+Adjustments!$S31),0)</f>
        <v>0</v>
      </c>
      <c r="J31" s="124">
        <f>'BA Form 2 Event Data'!V34</f>
        <v>0</v>
      </c>
      <c r="K31" s="43">
        <f ca="1">IF(CELL("type",Adjustments!$V31) = "v",(Adjustments!$E31+Adjustments!$H31+Adjustments!$K31+Adjustments!$N31+Adjustments!$Q31+Adjustments!$T31),0)</f>
        <v>0</v>
      </c>
      <c r="L31" s="43" t="e">
        <f t="shared" ca="1" si="0"/>
        <v>#DIV/0!</v>
      </c>
      <c r="M31" s="47" t="s">
        <v>19</v>
      </c>
      <c r="N31" s="32">
        <f t="shared" ca="1" si="1"/>
        <v>0</v>
      </c>
      <c r="O31" s="50">
        <v>-70</v>
      </c>
      <c r="P31" s="3" t="str">
        <f>O7&amp;" Frequency Response Obligation (FRO)"</f>
        <v>2012 Frequency Response Obligation (FRO)</v>
      </c>
      <c r="R31" s="124">
        <f>'BA Form 2 Event Data'!S34</f>
        <v>0</v>
      </c>
      <c r="S31" s="124">
        <f>'BA Form 2 Event Data'!AG34</f>
        <v>0</v>
      </c>
      <c r="T31" s="49"/>
      <c r="AO31" s="213" t="s">
        <v>54</v>
      </c>
      <c r="AP31" s="213"/>
      <c r="AQ31" s="213"/>
      <c r="AR31" s="213"/>
      <c r="AS31" s="213"/>
      <c r="AT31" s="64"/>
      <c r="AU31" s="64"/>
      <c r="AV31" s="64"/>
      <c r="AW31" s="64"/>
      <c r="AX31" s="64"/>
      <c r="AY31" s="63"/>
    </row>
    <row r="32" spans="1:51" ht="27.75" customHeight="1">
      <c r="A32" s="183">
        <v>29</v>
      </c>
      <c r="B32" s="184">
        <f>IF(C32=" "," ",C32+LOOKUP(D32,TimeZones,'TimeZone Ref'!C$2:C$11))</f>
        <v>40809.733888888884</v>
      </c>
      <c r="C32" s="23">
        <v>40809.44222222222</v>
      </c>
      <c r="D32" s="200" t="s">
        <v>221</v>
      </c>
      <c r="E32" s="187">
        <v>-4.8000000000000001E-2</v>
      </c>
      <c r="F32" s="122">
        <f>'BA Form 2 Event Data'!E35</f>
        <v>0</v>
      </c>
      <c r="G32" s="123">
        <f>'BA Form 2 Event Data'!U35-'BA Form 2 Event Data'!J35</f>
        <v>0</v>
      </c>
      <c r="H32" s="125">
        <f>'BA Form 2 Event Data'!K35</f>
        <v>0</v>
      </c>
      <c r="I32" s="43">
        <f ca="1">IF(CELL("type",Adjustments!$V32) = "v",(Adjustments!$D32+Adjustments!$G32+Adjustments!$J32+Adjustments!$M32+Adjustments!$S32),0)</f>
        <v>0</v>
      </c>
      <c r="J32" s="124">
        <f>'BA Form 2 Event Data'!V35</f>
        <v>0</v>
      </c>
      <c r="K32" s="43">
        <f ca="1">IF(CELL("type",Adjustments!$V32) = "v",(Adjustments!$E32+Adjustments!$H32+Adjustments!$K32+Adjustments!$N32+Adjustments!$Q32+Adjustments!$T32),0)</f>
        <v>0</v>
      </c>
      <c r="L32" s="43" t="e">
        <f t="shared" ca="1" si="0"/>
        <v>#DIV/0!</v>
      </c>
      <c r="M32" s="47" t="s">
        <v>19</v>
      </c>
      <c r="N32" s="32">
        <f t="shared" ca="1" si="1"/>
        <v>0</v>
      </c>
      <c r="O32" s="26" t="e">
        <f ca="1">MIN(O34,((-O15-O14)/2)*$N$3/100,O31)</f>
        <v>#DIV/0!</v>
      </c>
      <c r="P32" s="33" t="str">
        <f>O7&amp;" Frequency Bias Setting - (minimum of FRM, next year's FRO, or "&amp;N3&amp;"% of Projected Peak [Load + Gen]/2)"</f>
        <v>2012 Frequency Bias Setting - (minimum of FRM, next year's FRO, or 0.8% of Projected Peak [Load + Gen]/2)</v>
      </c>
      <c r="R32" s="124">
        <f>'BA Form 2 Event Data'!S35</f>
        <v>0</v>
      </c>
      <c r="S32" s="124">
        <f>'BA Form 2 Event Data'!AG35</f>
        <v>0</v>
      </c>
      <c r="T32" s="49"/>
      <c r="AO32" s="213" t="s">
        <v>55</v>
      </c>
      <c r="AP32" s="213"/>
      <c r="AQ32" s="213"/>
      <c r="AR32" s="213"/>
      <c r="AS32" s="213"/>
      <c r="AT32" s="64"/>
      <c r="AU32" s="64"/>
      <c r="AV32" s="64"/>
      <c r="AW32" s="64"/>
      <c r="AX32" s="64"/>
      <c r="AY32" s="63"/>
    </row>
    <row r="33" spans="1:51" ht="15.75" customHeight="1">
      <c r="A33" s="191">
        <v>30</v>
      </c>
      <c r="B33" s="192">
        <f>IF(C33=" "," ",C33+LOOKUP(D33,TimeZones,'TimeZone Ref'!C$2:C$11))</f>
        <v>40819.31523148148</v>
      </c>
      <c r="C33" s="193">
        <v>40819.023564814815</v>
      </c>
      <c r="D33" s="199" t="s">
        <v>221</v>
      </c>
      <c r="E33" s="201">
        <v>-6.3E-2</v>
      </c>
      <c r="F33" s="122">
        <f>'BA Form 2 Event Data'!E36</f>
        <v>0</v>
      </c>
      <c r="G33" s="123">
        <f>'BA Form 2 Event Data'!U36-'BA Form 2 Event Data'!J36</f>
        <v>0</v>
      </c>
      <c r="H33" s="125">
        <f>'BA Form 2 Event Data'!K36</f>
        <v>0</v>
      </c>
      <c r="I33" s="43">
        <f ca="1">IF(CELL("type",Adjustments!$V33) = "v",(Adjustments!$D33+Adjustments!$G33+Adjustments!$J33+Adjustments!$M33+Adjustments!$S33),0)</f>
        <v>0</v>
      </c>
      <c r="J33" s="124">
        <f>'BA Form 2 Event Data'!V36</f>
        <v>0</v>
      </c>
      <c r="K33" s="43">
        <f ca="1">IF(CELL("type",Adjustments!$V33) = "v",(Adjustments!$E33+Adjustments!$H33+Adjustments!$K33+Adjustments!$N33+Adjustments!$Q33+Adjustments!$T33),0)</f>
        <v>0</v>
      </c>
      <c r="L33" s="43" t="str">
        <f t="shared" ca="1" si="0"/>
        <v/>
      </c>
      <c r="M33" s="47" t="s">
        <v>70</v>
      </c>
      <c r="N33" s="32" t="str">
        <f t="shared" ca="1" si="1"/>
        <v/>
      </c>
      <c r="O33" s="34"/>
      <c r="P33" s="35"/>
      <c r="R33" s="124">
        <f>'BA Form 2 Event Data'!S36</f>
        <v>0</v>
      </c>
      <c r="S33" s="124">
        <f>'BA Form 2 Event Data'!AG36</f>
        <v>0</v>
      </c>
      <c r="T33" s="49"/>
      <c r="AL33" t="s">
        <v>19</v>
      </c>
      <c r="AO33" s="213" t="s">
        <v>96</v>
      </c>
      <c r="AP33" s="213"/>
      <c r="AQ33" s="213"/>
      <c r="AR33" s="213"/>
      <c r="AS33" s="213"/>
      <c r="AT33" s="64"/>
      <c r="AU33" s="64"/>
      <c r="AV33" s="64"/>
      <c r="AW33" s="64"/>
      <c r="AX33" s="64"/>
      <c r="AY33" s="63"/>
    </row>
    <row r="34" spans="1:51" ht="16.5" customHeight="1" thickBot="1">
      <c r="A34" s="183">
        <v>31</v>
      </c>
      <c r="B34" s="183"/>
      <c r="C34" s="23"/>
      <c r="D34" s="175"/>
      <c r="E34" s="190"/>
      <c r="F34" s="122">
        <f>'BA Form 2 Event Data'!E37</f>
        <v>0</v>
      </c>
      <c r="G34" s="123">
        <f>'BA Form 2 Event Data'!U37-'BA Form 2 Event Data'!J37</f>
        <v>0</v>
      </c>
      <c r="H34" s="124">
        <f>'BA Form 2 Event Data'!K37</f>
        <v>0</v>
      </c>
      <c r="I34" s="43">
        <f ca="1">IF(CELL("type",Adjustments!$V34) = "v",(Adjustments!$D34+Adjustments!$G34+Adjustments!$J34+Adjustments!$M34+Adjustments!$S34),0)</f>
        <v>0</v>
      </c>
      <c r="J34" s="124">
        <f>'BA Form 2 Event Data'!V37</f>
        <v>0</v>
      </c>
      <c r="K34" s="43">
        <f ca="1">IF(CELL("type",Adjustments!$V34) = "v",(Adjustments!$E34+Adjustments!$H34+Adjustments!$K34+Adjustments!$N34+Adjustments!$Q34+Adjustments!$T34),0)</f>
        <v>0</v>
      </c>
      <c r="L34" s="43" t="str">
        <f t="shared" ca="1" si="0"/>
        <v/>
      </c>
      <c r="M34" s="47" t="s">
        <v>70</v>
      </c>
      <c r="N34" s="32" t="str">
        <f t="shared" ca="1" si="1"/>
        <v/>
      </c>
      <c r="O34" s="27" t="e">
        <f ca="1">MEDIAN(L4:L45)</f>
        <v>#DIV/0!</v>
      </c>
      <c r="P34" s="36" t="str">
        <f>O18&amp;" FRM - Median Frequency Response (MW/0.1Hz)"</f>
        <v>2011 FRM - Median Frequency Response (MW/0.1Hz)</v>
      </c>
      <c r="R34" s="124">
        <f>'BA Form 2 Event Data'!S37</f>
        <v>0</v>
      </c>
      <c r="S34" s="124">
        <f>'BA Form 2 Event Data'!AG37</f>
        <v>0</v>
      </c>
      <c r="T34" s="49"/>
      <c r="AL34" t="s">
        <v>70</v>
      </c>
      <c r="AO34" s="213" t="s">
        <v>97</v>
      </c>
      <c r="AP34" s="213"/>
      <c r="AQ34" s="213"/>
      <c r="AR34" s="213"/>
      <c r="AS34" s="213"/>
      <c r="AT34" s="64"/>
      <c r="AU34" s="64"/>
      <c r="AV34" s="64"/>
      <c r="AW34" s="64"/>
      <c r="AX34" s="64"/>
      <c r="AY34" s="63"/>
    </row>
    <row r="35" spans="1:51" ht="15.75" customHeight="1">
      <c r="A35" s="183">
        <v>32</v>
      </c>
      <c r="B35" s="183"/>
      <c r="C35" s="23"/>
      <c r="D35" s="175"/>
      <c r="E35" s="190"/>
      <c r="F35" s="122">
        <f>'BA Form 2 Event Data'!E38</f>
        <v>0</v>
      </c>
      <c r="G35" s="123">
        <f>'BA Form 2 Event Data'!U38-'BA Form 2 Event Data'!J38</f>
        <v>0</v>
      </c>
      <c r="H35" s="124">
        <f>'BA Form 2 Event Data'!K38</f>
        <v>0</v>
      </c>
      <c r="I35" s="43">
        <f ca="1">IF(CELL("type",Adjustments!$V35) = "v",(Adjustments!$D35+Adjustments!$G35+Adjustments!$J35+Adjustments!$M35+Adjustments!$S35),0)</f>
        <v>0</v>
      </c>
      <c r="J35" s="124">
        <f>'BA Form 2 Event Data'!V38</f>
        <v>0</v>
      </c>
      <c r="K35" s="43">
        <f ca="1">IF(CELL("type",Adjustments!$V35) = "v",(Adjustments!$E35+Adjustments!$H35+Adjustments!$K35+Adjustments!$N35+Adjustments!$Q35+Adjustments!$T35),0)</f>
        <v>0</v>
      </c>
      <c r="L35" s="43" t="str">
        <f t="shared" ca="1" si="0"/>
        <v/>
      </c>
      <c r="M35" s="47" t="s">
        <v>70</v>
      </c>
      <c r="N35" s="32" t="str">
        <f t="shared" ca="1" si="1"/>
        <v/>
      </c>
      <c r="R35" s="124">
        <f>'BA Form 2 Event Data'!S38</f>
        <v>0</v>
      </c>
      <c r="S35" s="124">
        <f>'BA Form 2 Event Data'!AG38</f>
        <v>0</v>
      </c>
      <c r="T35" s="49"/>
      <c r="AO35" s="213" t="s">
        <v>56</v>
      </c>
      <c r="AP35" s="213"/>
      <c r="AQ35" s="213"/>
      <c r="AR35" s="213"/>
      <c r="AS35" s="213"/>
      <c r="AT35" s="64"/>
      <c r="AU35" s="64"/>
      <c r="AV35" s="64"/>
      <c r="AW35" s="64"/>
      <c r="AX35" s="64"/>
      <c r="AY35" s="63"/>
    </row>
    <row r="36" spans="1:51" ht="15.75" customHeight="1" thickBot="1">
      <c r="A36" s="183">
        <v>33</v>
      </c>
      <c r="B36" s="183"/>
      <c r="C36" s="23"/>
      <c r="D36" s="175"/>
      <c r="E36" s="190"/>
      <c r="F36" s="122">
        <f>'BA Form 2 Event Data'!E39</f>
        <v>0</v>
      </c>
      <c r="G36" s="123">
        <f>'BA Form 2 Event Data'!U39-'BA Form 2 Event Data'!J39</f>
        <v>0</v>
      </c>
      <c r="H36" s="125">
        <f>'BA Form 2 Event Data'!K39</f>
        <v>0</v>
      </c>
      <c r="I36" s="43">
        <f ca="1">IF(CELL("type",Adjustments!$V36) = "v",(Adjustments!$D36+Adjustments!$G36+Adjustments!$J36+Adjustments!$M36+Adjustments!$S36),0)</f>
        <v>0</v>
      </c>
      <c r="J36" s="124">
        <f>'BA Form 2 Event Data'!V39</f>
        <v>0</v>
      </c>
      <c r="K36" s="43">
        <f ca="1">IF(CELL("type",Adjustments!$V36) = "v",(Adjustments!$E36+Adjustments!$H36+Adjustments!$K36+Adjustments!$N36+Adjustments!$Q36+Adjustments!$T36),0)</f>
        <v>0</v>
      </c>
      <c r="L36" s="43" t="str">
        <f t="shared" ca="1" si="0"/>
        <v/>
      </c>
      <c r="M36" s="47" t="s">
        <v>70</v>
      </c>
      <c r="N36" s="32" t="str">
        <f t="shared" ca="1" si="1"/>
        <v/>
      </c>
      <c r="R36" s="124">
        <f>'BA Form 2 Event Data'!S39</f>
        <v>0</v>
      </c>
      <c r="S36" s="124">
        <f>'BA Form 2 Event Data'!AG39</f>
        <v>0</v>
      </c>
      <c r="T36" s="49"/>
      <c r="AO36" s="213" t="s">
        <v>57</v>
      </c>
      <c r="AP36" s="213"/>
      <c r="AQ36" s="213"/>
      <c r="AR36" s="213"/>
      <c r="AS36" s="213"/>
      <c r="AT36" s="64"/>
      <c r="AU36" s="64"/>
      <c r="AV36" s="64"/>
      <c r="AW36" s="64"/>
      <c r="AX36" s="64"/>
      <c r="AY36" s="63"/>
    </row>
    <row r="37" spans="1:51" ht="15.75" customHeight="1" thickTop="1">
      <c r="A37" s="183">
        <v>34</v>
      </c>
      <c r="B37" s="183"/>
      <c r="C37" s="23"/>
      <c r="D37" s="175"/>
      <c r="E37" s="190"/>
      <c r="F37" s="122">
        <f>'BA Form 2 Event Data'!E40</f>
        <v>0</v>
      </c>
      <c r="G37" s="123">
        <f>'BA Form 2 Event Data'!U40-'BA Form 2 Event Data'!J40</f>
        <v>0</v>
      </c>
      <c r="H37" s="125">
        <f>'BA Form 2 Event Data'!K40</f>
        <v>0</v>
      </c>
      <c r="I37" s="43">
        <f ca="1">IF(CELL("type",Adjustments!$V37) = "v",(Adjustments!$D37+Adjustments!$G37+Adjustments!$J37+Adjustments!$M37+Adjustments!$S37),0)</f>
        <v>0</v>
      </c>
      <c r="J37" s="124">
        <f>'BA Form 2 Event Data'!V40</f>
        <v>0</v>
      </c>
      <c r="K37" s="43">
        <f ca="1">IF(CELL("type",Adjustments!$V37) = "v",(Adjustments!$E37+Adjustments!$H37+Adjustments!$K37+Adjustments!$N37+Adjustments!$Q37+Adjustments!$T37),0)</f>
        <v>0</v>
      </c>
      <c r="L37" s="43" t="str">
        <f t="shared" ca="1" si="0"/>
        <v/>
      </c>
      <c r="M37" s="47" t="s">
        <v>70</v>
      </c>
      <c r="N37" s="32" t="str">
        <f t="shared" ca="1" si="1"/>
        <v/>
      </c>
      <c r="O37" s="113" t="s">
        <v>19</v>
      </c>
      <c r="P37" s="85" t="s">
        <v>157</v>
      </c>
      <c r="R37" s="124">
        <f>'BA Form 2 Event Data'!S40</f>
        <v>0</v>
      </c>
      <c r="S37" s="124">
        <f>'BA Form 2 Event Data'!AG40</f>
        <v>0</v>
      </c>
      <c r="T37" s="49"/>
      <c r="AO37" s="213" t="s">
        <v>98</v>
      </c>
      <c r="AP37" s="213"/>
      <c r="AQ37" s="213"/>
      <c r="AR37" s="213"/>
      <c r="AS37" s="213"/>
      <c r="AT37" s="64"/>
      <c r="AU37" s="64"/>
      <c r="AV37" s="64"/>
      <c r="AW37" s="64"/>
      <c r="AX37" s="64"/>
      <c r="AY37" s="63"/>
    </row>
    <row r="38" spans="1:51" ht="15.75" customHeight="1">
      <c r="A38" s="183">
        <v>35</v>
      </c>
      <c r="B38" s="183"/>
      <c r="C38" s="23"/>
      <c r="D38" s="175"/>
      <c r="E38" s="190"/>
      <c r="F38" s="122">
        <f>'BA Form 2 Event Data'!E41</f>
        <v>0</v>
      </c>
      <c r="G38" s="123">
        <f>'BA Form 2 Event Data'!U41-'BA Form 2 Event Data'!J41</f>
        <v>0</v>
      </c>
      <c r="H38" s="124">
        <f>'BA Form 2 Event Data'!K41</f>
        <v>0</v>
      </c>
      <c r="I38" s="43">
        <f ca="1">IF(CELL("type",Adjustments!$V38) = "v",(Adjustments!$D38+Adjustments!$G38+Adjustments!$J38+Adjustments!$M38+Adjustments!$S38),0)</f>
        <v>0</v>
      </c>
      <c r="J38" s="124">
        <f>'BA Form 2 Event Data'!V41</f>
        <v>0</v>
      </c>
      <c r="K38" s="43">
        <f ca="1">IF(CELL("type",Adjustments!$V38) = "v",(Adjustments!$E38+Adjustments!$H38+Adjustments!$K38+Adjustments!$N38+Adjustments!$Q38+Adjustments!$T38),0)</f>
        <v>0</v>
      </c>
      <c r="L38" s="43" t="str">
        <f t="shared" ca="1" si="0"/>
        <v/>
      </c>
      <c r="M38" s="47" t="s">
        <v>70</v>
      </c>
      <c r="N38" s="32" t="str">
        <f t="shared" ca="1" si="1"/>
        <v/>
      </c>
      <c r="O38" s="87"/>
      <c r="P38" s="109" t="s">
        <v>158</v>
      </c>
      <c r="R38" s="124">
        <f>'BA Form 2 Event Data'!S41</f>
        <v>0</v>
      </c>
      <c r="S38" s="124">
        <f>'BA Form 2 Event Data'!AG41</f>
        <v>0</v>
      </c>
      <c r="T38" s="49"/>
      <c r="AO38" s="213" t="s">
        <v>58</v>
      </c>
      <c r="AP38" s="213"/>
      <c r="AQ38" s="213"/>
      <c r="AR38" s="213"/>
      <c r="AS38" s="213"/>
      <c r="AT38" s="64"/>
      <c r="AU38" s="64"/>
      <c r="AV38" s="64"/>
      <c r="AW38" s="64"/>
      <c r="AX38" s="64"/>
      <c r="AY38" s="63"/>
    </row>
    <row r="39" spans="1:51" ht="15.75" customHeight="1" thickBot="1">
      <c r="A39" s="183">
        <v>36</v>
      </c>
      <c r="B39" s="183"/>
      <c r="C39" s="23"/>
      <c r="D39" s="175"/>
      <c r="E39" s="190"/>
      <c r="F39" s="122">
        <f>'BA Form 2 Event Data'!E42</f>
        <v>0</v>
      </c>
      <c r="G39" s="123">
        <f>'BA Form 2 Event Data'!U42-'BA Form 2 Event Data'!J42</f>
        <v>0</v>
      </c>
      <c r="H39" s="124">
        <f>'BA Form 2 Event Data'!K42</f>
        <v>0</v>
      </c>
      <c r="I39" s="43">
        <f ca="1">IF(CELL("type",Adjustments!$V39) = "v",(Adjustments!$D39+Adjustments!$G39+Adjustments!$J39+Adjustments!$M39+Adjustments!$S39),0)</f>
        <v>0</v>
      </c>
      <c r="J39" s="124">
        <f>'BA Form 2 Event Data'!V42</f>
        <v>0</v>
      </c>
      <c r="K39" s="43">
        <f ca="1">IF(CELL("type",Adjustments!$V39) = "v",(Adjustments!$E39+Adjustments!$H39+Adjustments!$K39+Adjustments!$N39+Adjustments!$Q39+Adjustments!$T39),0)</f>
        <v>0</v>
      </c>
      <c r="L39" s="43" t="str">
        <f t="shared" ca="1" si="0"/>
        <v/>
      </c>
      <c r="M39" s="47" t="s">
        <v>70</v>
      </c>
      <c r="N39" s="32" t="str">
        <f t="shared" ca="1" si="1"/>
        <v/>
      </c>
      <c r="O39" s="114"/>
      <c r="P39" s="115"/>
      <c r="R39" s="124">
        <f>'BA Form 2 Event Data'!S42</f>
        <v>0</v>
      </c>
      <c r="S39" s="124">
        <f>'BA Form 2 Event Data'!AG42</f>
        <v>0</v>
      </c>
      <c r="T39" s="49"/>
      <c r="AO39" s="213" t="s">
        <v>99</v>
      </c>
      <c r="AP39" s="213"/>
      <c r="AQ39" s="213"/>
      <c r="AR39" s="213"/>
      <c r="AS39" s="213"/>
      <c r="AT39" s="64"/>
      <c r="AU39" s="64"/>
      <c r="AV39" s="64"/>
      <c r="AW39" s="64"/>
      <c r="AX39" s="64"/>
      <c r="AY39" s="63"/>
    </row>
    <row r="40" spans="1:51" ht="15.75" customHeight="1" thickTop="1">
      <c r="A40" s="183">
        <v>37</v>
      </c>
      <c r="B40" s="183"/>
      <c r="C40" s="23"/>
      <c r="D40" s="175"/>
      <c r="E40" s="190"/>
      <c r="F40" s="122">
        <f>'BA Form 2 Event Data'!E43</f>
        <v>0</v>
      </c>
      <c r="G40" s="123">
        <f>'BA Form 2 Event Data'!U43-'BA Form 2 Event Data'!J43</f>
        <v>0</v>
      </c>
      <c r="H40" s="125">
        <f>'BA Form 2 Event Data'!K43</f>
        <v>0</v>
      </c>
      <c r="I40" s="43">
        <f ca="1">IF(CELL("type",Adjustments!$V40) = "v",(Adjustments!$D40+Adjustments!$G40+Adjustments!$J40+Adjustments!$M40+Adjustments!$S40),0)</f>
        <v>0</v>
      </c>
      <c r="J40" s="124">
        <f>'BA Form 2 Event Data'!V43</f>
        <v>0</v>
      </c>
      <c r="K40" s="43">
        <f ca="1">IF(CELL("type",Adjustments!$V40) = "v",(Adjustments!$E40+Adjustments!$H40+Adjustments!$K40+Adjustments!$N40+Adjustments!$Q40+Adjustments!$T40),0)</f>
        <v>0</v>
      </c>
      <c r="L40" s="43" t="str">
        <f t="shared" ca="1" si="0"/>
        <v/>
      </c>
      <c r="M40" s="47" t="s">
        <v>70</v>
      </c>
      <c r="N40" s="32" t="str">
        <f t="shared" ca="1" si="1"/>
        <v/>
      </c>
      <c r="O40" s="117" t="s">
        <v>165</v>
      </c>
      <c r="P40" s="118" t="s">
        <v>0</v>
      </c>
      <c r="R40" s="124">
        <f>'BA Form 2 Event Data'!S43</f>
        <v>0</v>
      </c>
      <c r="S40" s="124">
        <f>'BA Form 2 Event Data'!AG43</f>
        <v>0</v>
      </c>
      <c r="T40" s="49"/>
      <c r="AO40" s="213" t="s">
        <v>57</v>
      </c>
      <c r="AP40" s="213"/>
      <c r="AQ40" s="213"/>
      <c r="AR40" s="213"/>
      <c r="AS40" s="213"/>
      <c r="AT40" s="64"/>
      <c r="AU40" s="64"/>
      <c r="AV40" s="64"/>
      <c r="AW40" s="64"/>
      <c r="AX40" s="64"/>
      <c r="AY40" s="64"/>
    </row>
    <row r="41" spans="1:51" ht="15.75" customHeight="1">
      <c r="A41" s="183">
        <v>38</v>
      </c>
      <c r="B41" s="183"/>
      <c r="C41" s="23"/>
      <c r="D41" s="175"/>
      <c r="E41" s="190"/>
      <c r="F41" s="122">
        <f>'BA Form 2 Event Data'!E44</f>
        <v>0</v>
      </c>
      <c r="G41" s="123">
        <f>'BA Form 2 Event Data'!U44-'BA Form 2 Event Data'!J44</f>
        <v>0</v>
      </c>
      <c r="H41" s="125">
        <f>'BA Form 2 Event Data'!K44</f>
        <v>0</v>
      </c>
      <c r="I41" s="43">
        <f ca="1">IF(CELL("type",Adjustments!$V41) = "v",(Adjustments!$D41+Adjustments!$G41+Adjustments!$J41+Adjustments!$M41+Adjustments!$S41),0)</f>
        <v>0</v>
      </c>
      <c r="J41" s="124">
        <f>'BA Form 2 Event Data'!V44</f>
        <v>0</v>
      </c>
      <c r="K41" s="43">
        <f ca="1">IF(CELL("type",Adjustments!$V41) = "v",(Adjustments!$E41+Adjustments!$H41+Adjustments!$K41+Adjustments!$N41+Adjustments!$Q41+Adjustments!$T41),0)</f>
        <v>0</v>
      </c>
      <c r="L41" s="43" t="str">
        <f t="shared" ca="1" si="0"/>
        <v/>
      </c>
      <c r="M41" s="47" t="s">
        <v>70</v>
      </c>
      <c r="N41" s="32" t="str">
        <f t="shared" ca="1" si="1"/>
        <v/>
      </c>
      <c r="O41" s="107"/>
      <c r="P41" s="108"/>
      <c r="R41" s="124">
        <f>'BA Form 2 Event Data'!S44</f>
        <v>0</v>
      </c>
      <c r="S41" s="124">
        <f>'BA Form 2 Event Data'!AG44</f>
        <v>0</v>
      </c>
      <c r="T41" s="49"/>
      <c r="AO41" s="213" t="s">
        <v>98</v>
      </c>
      <c r="AP41" s="213"/>
      <c r="AQ41" s="213"/>
      <c r="AR41" s="213"/>
      <c r="AS41" s="213"/>
      <c r="AT41" s="64"/>
      <c r="AU41" s="64"/>
      <c r="AV41" s="64"/>
      <c r="AW41" s="64"/>
      <c r="AX41" s="64"/>
      <c r="AY41" s="64"/>
    </row>
    <row r="42" spans="1:51" ht="15.75" customHeight="1">
      <c r="A42" s="183">
        <v>39</v>
      </c>
      <c r="B42" s="183"/>
      <c r="C42" s="23"/>
      <c r="D42" s="175"/>
      <c r="E42" s="190"/>
      <c r="F42" s="122">
        <f>'BA Form 2 Event Data'!E45</f>
        <v>0</v>
      </c>
      <c r="G42" s="123">
        <f>'BA Form 2 Event Data'!U45-'BA Form 2 Event Data'!J45</f>
        <v>0</v>
      </c>
      <c r="H42" s="124">
        <f>'BA Form 2 Event Data'!K45</f>
        <v>0</v>
      </c>
      <c r="I42" s="43">
        <f ca="1">IF(CELL("type",Adjustments!$V42) = "v",(Adjustments!$D42+Adjustments!$G42+Adjustments!$J42+Adjustments!$M42+Adjustments!$S42),0)</f>
        <v>0</v>
      </c>
      <c r="J42" s="124">
        <f>'BA Form 2 Event Data'!V45</f>
        <v>0</v>
      </c>
      <c r="K42" s="43">
        <f ca="1">IF(CELL("type",Adjustments!$V42) = "v",(Adjustments!$E42+Adjustments!$H42+Adjustments!$K42+Adjustments!$N42+Adjustments!$Q42+Adjustments!$T42),0)</f>
        <v>0</v>
      </c>
      <c r="L42" s="43" t="str">
        <f t="shared" ca="1" si="0"/>
        <v/>
      </c>
      <c r="M42" s="47" t="s">
        <v>70</v>
      </c>
      <c r="N42" s="32" t="str">
        <f t="shared" ca="1" si="1"/>
        <v/>
      </c>
      <c r="O42" s="87"/>
      <c r="P42" s="109"/>
      <c r="R42" s="124">
        <f>'BA Form 2 Event Data'!S45</f>
        <v>0</v>
      </c>
      <c r="S42" s="124">
        <f>'BA Form 2 Event Data'!AG45</f>
        <v>0</v>
      </c>
      <c r="T42" s="49"/>
      <c r="AO42" s="213" t="s">
        <v>58</v>
      </c>
      <c r="AP42" s="213"/>
      <c r="AQ42" s="213"/>
      <c r="AR42" s="213"/>
      <c r="AS42" s="213"/>
      <c r="AT42" s="64"/>
      <c r="AU42" s="64"/>
      <c r="AV42" s="64"/>
      <c r="AW42" s="64"/>
      <c r="AX42" s="64"/>
      <c r="AY42" s="64"/>
    </row>
    <row r="43" spans="1:51" ht="15.75" customHeight="1">
      <c r="A43" s="183">
        <v>40</v>
      </c>
      <c r="B43" s="183"/>
      <c r="C43" s="23"/>
      <c r="D43" s="175"/>
      <c r="E43" s="190"/>
      <c r="F43" s="122">
        <f>'BA Form 2 Event Data'!E46</f>
        <v>0</v>
      </c>
      <c r="G43" s="123">
        <f>'BA Form 2 Event Data'!U46-'BA Form 2 Event Data'!J46</f>
        <v>0</v>
      </c>
      <c r="H43" s="124">
        <f>'BA Form 2 Event Data'!K46</f>
        <v>0</v>
      </c>
      <c r="I43" s="43">
        <f ca="1">IF(CELL("type",Adjustments!$V43) = "v",(Adjustments!$D43+Adjustments!$G43+Adjustments!$J43+Adjustments!$M43+Adjustments!$S43),0)</f>
        <v>0</v>
      </c>
      <c r="J43" s="124">
        <f>'BA Form 2 Event Data'!V46</f>
        <v>0</v>
      </c>
      <c r="K43" s="43">
        <f ca="1">IF(CELL("type",Adjustments!$V43) = "v",(Adjustments!$E43+Adjustments!$H43+Adjustments!$K43+Adjustments!$N43+Adjustments!$Q43+Adjustments!$T43),0)</f>
        <v>0</v>
      </c>
      <c r="L43" s="43" t="str">
        <f t="shared" ca="1" si="0"/>
        <v/>
      </c>
      <c r="M43" s="47" t="s">
        <v>70</v>
      </c>
      <c r="N43" s="32" t="str">
        <f t="shared" ca="1" si="1"/>
        <v/>
      </c>
      <c r="O43" s="87"/>
      <c r="P43" s="109"/>
      <c r="R43" s="124">
        <f>'BA Form 2 Event Data'!S46</f>
        <v>0</v>
      </c>
      <c r="S43" s="124">
        <f>'BA Form 2 Event Data'!AG46</f>
        <v>0</v>
      </c>
      <c r="T43" s="49"/>
      <c r="AO43" s="213" t="s">
        <v>99</v>
      </c>
      <c r="AP43" s="213"/>
      <c r="AQ43" s="213"/>
      <c r="AR43" s="213"/>
      <c r="AS43" s="213"/>
      <c r="AT43" s="64"/>
      <c r="AU43" s="64"/>
      <c r="AV43" s="64"/>
      <c r="AW43" s="64"/>
      <c r="AX43" s="64"/>
      <c r="AY43" s="64"/>
    </row>
    <row r="44" spans="1:51" ht="15.75" customHeight="1">
      <c r="A44" s="183">
        <v>41</v>
      </c>
      <c r="B44" s="183"/>
      <c r="C44" s="23"/>
      <c r="D44" s="175"/>
      <c r="E44" s="190"/>
      <c r="F44" s="122">
        <f>'BA Form 2 Event Data'!E47</f>
        <v>0</v>
      </c>
      <c r="G44" s="123">
        <f>'BA Form 2 Event Data'!U47-'BA Form 2 Event Data'!J47</f>
        <v>0</v>
      </c>
      <c r="H44" s="125">
        <f>'BA Form 2 Event Data'!K47</f>
        <v>0</v>
      </c>
      <c r="I44" s="43">
        <f ca="1">IF(CELL("type",Adjustments!$V44) = "v",(Adjustments!$D44+Adjustments!$G44+Adjustments!$J44+Adjustments!$M44+Adjustments!$S44),0)</f>
        <v>0</v>
      </c>
      <c r="J44" s="124">
        <f>'BA Form 2 Event Data'!V47</f>
        <v>0</v>
      </c>
      <c r="K44" s="43">
        <f ca="1">IF(CELL("type",Adjustments!$V44) = "v",(Adjustments!$E44+Adjustments!$H44+Adjustments!$K44+Adjustments!$N44+Adjustments!$Q44+Adjustments!$T44),0)</f>
        <v>0</v>
      </c>
      <c r="L44" s="43" t="str">
        <f t="shared" ca="1" si="0"/>
        <v/>
      </c>
      <c r="M44" s="47" t="s">
        <v>70</v>
      </c>
      <c r="N44" s="32" t="str">
        <f t="shared" ca="1" si="1"/>
        <v/>
      </c>
      <c r="O44" s="87"/>
      <c r="P44" s="109"/>
      <c r="R44" s="124">
        <f>'BA Form 2 Event Data'!S47</f>
        <v>0</v>
      </c>
      <c r="S44" s="124">
        <f>'BA Form 2 Event Data'!AG47</f>
        <v>0</v>
      </c>
      <c r="T44" s="49"/>
      <c r="AO44" s="213" t="s">
        <v>57</v>
      </c>
      <c r="AP44" s="213"/>
      <c r="AQ44" s="213"/>
      <c r="AR44" s="213"/>
      <c r="AS44" s="213"/>
      <c r="AT44" s="64"/>
      <c r="AU44" s="64"/>
      <c r="AV44" s="64"/>
      <c r="AW44" s="64"/>
      <c r="AX44" s="64"/>
      <c r="AY44" s="64"/>
    </row>
    <row r="45" spans="1:51" ht="15.75" customHeight="1">
      <c r="A45" s="183">
        <v>42</v>
      </c>
      <c r="B45" s="183"/>
      <c r="C45" s="23"/>
      <c r="D45" s="175"/>
      <c r="E45" s="190"/>
      <c r="F45" s="122">
        <f>'BA Form 2 Event Data'!E48</f>
        <v>0</v>
      </c>
      <c r="G45" s="123">
        <f>'BA Form 2 Event Data'!U48-'BA Form 2 Event Data'!J48</f>
        <v>0</v>
      </c>
      <c r="H45" s="125">
        <f>'BA Form 2 Event Data'!K48</f>
        <v>0</v>
      </c>
      <c r="I45" s="43">
        <f ca="1">IF(CELL("type",Adjustments!$V45) = "v",(Adjustments!$D45+Adjustments!$G45+Adjustments!$J45+Adjustments!$M45+Adjustments!$S45),0)</f>
        <v>0</v>
      </c>
      <c r="J45" s="124">
        <f>'BA Form 2 Event Data'!V48</f>
        <v>0</v>
      </c>
      <c r="K45" s="43">
        <f ca="1">IF(CELL("type",Adjustments!$V45) = "v",(Adjustments!$E45+Adjustments!$H45+Adjustments!$K45+Adjustments!$N45+Adjustments!$Q45+Adjustments!$T45),0)</f>
        <v>0</v>
      </c>
      <c r="L45" s="43" t="str">
        <f t="shared" ca="1" si="0"/>
        <v/>
      </c>
      <c r="M45" s="47" t="s">
        <v>70</v>
      </c>
      <c r="N45" s="32" t="str">
        <f t="shared" ca="1" si="1"/>
        <v/>
      </c>
      <c r="O45" s="87"/>
      <c r="P45" s="109"/>
      <c r="R45" s="124">
        <f>'BA Form 2 Event Data'!S48</f>
        <v>0</v>
      </c>
      <c r="S45" s="124">
        <f>'BA Form 2 Event Data'!AG48</f>
        <v>0</v>
      </c>
      <c r="T45" s="49"/>
      <c r="AO45" s="213" t="s">
        <v>98</v>
      </c>
      <c r="AP45" s="213"/>
      <c r="AQ45" s="213"/>
      <c r="AR45" s="213"/>
      <c r="AS45" s="213"/>
      <c r="AT45" s="64"/>
      <c r="AU45" s="64"/>
      <c r="AV45" s="64"/>
      <c r="AW45" s="64"/>
      <c r="AX45" s="64"/>
      <c r="AY45" s="64"/>
    </row>
    <row r="46" spans="1:51" ht="15.75" customHeight="1">
      <c r="O46" s="110"/>
      <c r="P46" s="109"/>
      <c r="AO46" s="213" t="s">
        <v>100</v>
      </c>
      <c r="AP46" s="213"/>
      <c r="AQ46" s="213"/>
      <c r="AR46" s="213"/>
      <c r="AS46" s="213"/>
      <c r="AT46" s="64"/>
      <c r="AU46" s="64"/>
      <c r="AV46" s="64"/>
      <c r="AW46" s="64"/>
      <c r="AX46" s="64"/>
      <c r="AY46" s="63"/>
    </row>
    <row r="47" spans="1:51" ht="16.5" customHeight="1">
      <c r="E47" s="5"/>
      <c r="F47" s="5"/>
      <c r="G47" s="5"/>
      <c r="M47" s="29"/>
      <c r="N47" s="29"/>
      <c r="O47" s="110"/>
      <c r="P47" s="109"/>
      <c r="AO47" s="213" t="s">
        <v>59</v>
      </c>
      <c r="AP47" s="213"/>
      <c r="AQ47" s="213"/>
      <c r="AR47" s="213"/>
      <c r="AS47" s="213"/>
      <c r="AT47" s="64"/>
      <c r="AU47" s="64"/>
      <c r="AV47" s="64"/>
      <c r="AW47" s="64"/>
      <c r="AX47" s="64"/>
      <c r="AY47" s="63"/>
    </row>
    <row r="48" spans="1:51" ht="16.5" customHeight="1">
      <c r="C48"/>
      <c r="D48"/>
      <c r="E48"/>
      <c r="F48"/>
      <c r="G48"/>
      <c r="O48" s="110"/>
      <c r="P48" s="109"/>
      <c r="AO48" s="213" t="s">
        <v>101</v>
      </c>
      <c r="AP48" s="213"/>
      <c r="AQ48" s="213"/>
      <c r="AR48" s="213"/>
      <c r="AS48" s="213"/>
      <c r="AT48" s="64"/>
      <c r="AU48" s="64"/>
      <c r="AV48" s="64"/>
      <c r="AW48" s="64"/>
      <c r="AX48" s="64"/>
      <c r="AY48" s="63"/>
    </row>
    <row r="49" spans="3:51" ht="16.5" customHeight="1" thickBot="1">
      <c r="C49"/>
      <c r="D49"/>
      <c r="E49"/>
      <c r="F49"/>
      <c r="G49"/>
      <c r="O49" s="111"/>
      <c r="P49" s="112"/>
      <c r="AO49" s="213" t="s">
        <v>102</v>
      </c>
      <c r="AP49" s="213"/>
      <c r="AQ49" s="213"/>
      <c r="AR49" s="213"/>
      <c r="AS49" s="213"/>
      <c r="AT49" s="64"/>
      <c r="AU49" s="64"/>
      <c r="AV49" s="64"/>
      <c r="AW49" s="64"/>
      <c r="AX49" s="64"/>
      <c r="AY49" s="63"/>
    </row>
    <row r="50" spans="3:51" ht="15.75" customHeight="1" thickTop="1" thickBot="1">
      <c r="C50"/>
      <c r="D50"/>
      <c r="E50"/>
      <c r="F50"/>
      <c r="G50"/>
      <c r="AO50" s="213" t="s">
        <v>103</v>
      </c>
      <c r="AP50" s="213"/>
      <c r="AQ50" s="213"/>
      <c r="AR50" s="213"/>
      <c r="AS50" s="213"/>
      <c r="AT50" s="64"/>
      <c r="AU50" s="64"/>
      <c r="AV50" s="64"/>
      <c r="AW50" s="64"/>
      <c r="AX50" s="64"/>
      <c r="AY50" s="63"/>
    </row>
    <row r="51" spans="3:51" ht="13.5" thickTop="1">
      <c r="C51"/>
      <c r="D51"/>
      <c r="E51"/>
      <c r="F51"/>
      <c r="G51"/>
      <c r="O51" s="113" t="s">
        <v>19</v>
      </c>
      <c r="P51" s="116" t="s">
        <v>159</v>
      </c>
    </row>
    <row r="52" spans="3:51">
      <c r="C52"/>
      <c r="D52"/>
      <c r="E52"/>
      <c r="F52"/>
      <c r="G52"/>
      <c r="O52" s="87"/>
      <c r="P52" s="109" t="s">
        <v>158</v>
      </c>
    </row>
    <row r="53" spans="3:51" ht="13.5" thickBot="1">
      <c r="C53"/>
      <c r="D53"/>
      <c r="E53" s="29"/>
      <c r="F53" s="29"/>
      <c r="G53" s="29"/>
      <c r="H53" s="29"/>
      <c r="I53" s="29"/>
      <c r="J53" s="29"/>
      <c r="K53" s="29"/>
      <c r="L53" s="29"/>
      <c r="M53" s="29"/>
      <c r="N53" s="29"/>
      <c r="O53" s="114"/>
      <c r="P53" s="115"/>
    </row>
    <row r="54" spans="3:51" ht="16.5" thickTop="1">
      <c r="C54"/>
      <c r="D54"/>
      <c r="E54" s="29"/>
      <c r="F54" s="29"/>
      <c r="G54" s="29"/>
      <c r="H54" s="29"/>
      <c r="I54" s="29"/>
      <c r="J54" s="29"/>
      <c r="K54" s="29"/>
      <c r="L54" s="29"/>
      <c r="M54" s="29"/>
      <c r="O54" s="117" t="s">
        <v>165</v>
      </c>
      <c r="P54" s="118" t="s">
        <v>0</v>
      </c>
      <c r="T54" s="45"/>
    </row>
    <row r="55" spans="3:51" ht="15.75">
      <c r="C55"/>
      <c r="D55"/>
      <c r="E55"/>
      <c r="F55"/>
      <c r="G55"/>
      <c r="O55" s="107"/>
      <c r="P55" s="108"/>
      <c r="T55" s="45"/>
      <c r="AL55" t="s">
        <v>19</v>
      </c>
    </row>
    <row r="56" spans="3:51" ht="15.75">
      <c r="C56"/>
      <c r="D56"/>
      <c r="E56"/>
      <c r="F56"/>
      <c r="G56"/>
      <c r="O56" s="87"/>
      <c r="P56" s="109"/>
      <c r="T56" s="45"/>
      <c r="AL56" t="s">
        <v>70</v>
      </c>
    </row>
    <row r="57" spans="3:51" ht="15.75">
      <c r="O57" s="87"/>
      <c r="P57" s="109"/>
      <c r="T57" s="45"/>
    </row>
    <row r="58" spans="3:51" ht="15.75">
      <c r="O58" s="87"/>
      <c r="P58" s="109"/>
      <c r="T58" s="46"/>
    </row>
    <row r="59" spans="3:51" ht="15.75">
      <c r="O59" s="87"/>
      <c r="P59" s="109"/>
      <c r="T59" s="45"/>
    </row>
    <row r="60" spans="3:51" ht="15.75">
      <c r="O60" s="110"/>
      <c r="P60" s="109"/>
      <c r="T60" s="60"/>
    </row>
    <row r="61" spans="3:51" ht="15.75">
      <c r="C61" s="16" t="s">
        <v>10</v>
      </c>
      <c r="O61" s="110"/>
      <c r="P61" s="109"/>
      <c r="T61" s="60"/>
    </row>
    <row r="62" spans="3:51" ht="16.5" thickBot="1">
      <c r="E62" s="2" t="s">
        <v>10</v>
      </c>
      <c r="O62" s="110"/>
      <c r="P62" s="109"/>
      <c r="T62" s="60"/>
    </row>
    <row r="63" spans="3:51" ht="19.5" thickTop="1" thickBot="1">
      <c r="C63" s="148" t="s">
        <v>179</v>
      </c>
      <c r="D63" s="176"/>
      <c r="E63" s="149" t="s">
        <v>10</v>
      </c>
      <c r="F63" s="149"/>
      <c r="G63" s="149"/>
      <c r="H63" s="83"/>
      <c r="I63" s="83"/>
      <c r="J63" s="83"/>
      <c r="K63" s="83"/>
      <c r="L63" s="85"/>
      <c r="O63" s="111"/>
      <c r="P63" s="112"/>
      <c r="T63" s="60"/>
    </row>
    <row r="64" spans="3:51" ht="16.5" thickTop="1">
      <c r="C64" s="150"/>
      <c r="D64" s="177"/>
      <c r="E64" s="151" t="s">
        <v>10</v>
      </c>
      <c r="F64" s="151"/>
      <c r="G64" s="151"/>
      <c r="H64" s="10"/>
      <c r="I64" s="10"/>
      <c r="J64" s="10"/>
      <c r="K64" s="10"/>
      <c r="L64" s="109"/>
      <c r="T64" s="62"/>
    </row>
    <row r="65" spans="3:20" ht="25.5" customHeight="1">
      <c r="C65" s="152" t="s">
        <v>180</v>
      </c>
      <c r="D65" s="178"/>
      <c r="E65" s="210" t="s">
        <v>181</v>
      </c>
      <c r="F65" s="211"/>
      <c r="G65" s="211"/>
      <c r="H65" s="211"/>
      <c r="I65" s="211"/>
      <c r="J65" s="211"/>
      <c r="K65" s="211"/>
      <c r="L65" s="212"/>
      <c r="T65" s="60"/>
    </row>
    <row r="66" spans="3:20" ht="15.75">
      <c r="C66" s="150"/>
      <c r="D66" s="177"/>
      <c r="E66" s="151"/>
      <c r="F66" s="151"/>
      <c r="G66" s="151"/>
      <c r="H66" s="10"/>
      <c r="I66" s="10"/>
      <c r="J66" s="10"/>
      <c r="K66" s="10"/>
      <c r="L66" s="109"/>
      <c r="T66" s="60"/>
    </row>
    <row r="67" spans="3:20" ht="33.75" customHeight="1">
      <c r="C67" s="152" t="s">
        <v>182</v>
      </c>
      <c r="D67" s="178"/>
      <c r="E67" s="210" t="s">
        <v>183</v>
      </c>
      <c r="F67" s="211"/>
      <c r="G67" s="211"/>
      <c r="H67" s="211"/>
      <c r="I67" s="211"/>
      <c r="J67" s="211"/>
      <c r="K67" s="211"/>
      <c r="L67" s="212"/>
      <c r="T67" s="60"/>
    </row>
    <row r="68" spans="3:20" ht="15.75">
      <c r="C68" s="150"/>
      <c r="D68" s="177"/>
      <c r="E68" s="151"/>
      <c r="F68" s="151"/>
      <c r="G68" s="151"/>
      <c r="H68" s="10"/>
      <c r="I68" s="10"/>
      <c r="J68" s="10"/>
      <c r="K68" s="10"/>
      <c r="L68" s="109"/>
      <c r="T68" s="60"/>
    </row>
    <row r="69" spans="3:20" ht="33" customHeight="1">
      <c r="C69" s="152" t="s">
        <v>184</v>
      </c>
      <c r="D69" s="178"/>
      <c r="E69" s="210" t="s">
        <v>185</v>
      </c>
      <c r="F69" s="211"/>
      <c r="G69" s="211"/>
      <c r="H69" s="211"/>
      <c r="I69" s="211"/>
      <c r="J69" s="211"/>
      <c r="K69" s="211"/>
      <c r="L69" s="212"/>
      <c r="T69" s="60"/>
    </row>
    <row r="70" spans="3:20" ht="15.75">
      <c r="C70" s="150"/>
      <c r="D70" s="177"/>
      <c r="E70" s="151"/>
      <c r="F70" s="151"/>
      <c r="G70" s="151"/>
      <c r="H70" s="10"/>
      <c r="I70" s="10"/>
      <c r="J70" s="10"/>
      <c r="K70" s="10"/>
      <c r="L70" s="109"/>
      <c r="T70" s="60"/>
    </row>
    <row r="71" spans="3:20" ht="47.25" customHeight="1">
      <c r="C71" s="152" t="s">
        <v>186</v>
      </c>
      <c r="D71" s="178"/>
      <c r="E71" s="210" t="s">
        <v>187</v>
      </c>
      <c r="F71" s="211"/>
      <c r="G71" s="211"/>
      <c r="H71" s="211"/>
      <c r="I71" s="211"/>
      <c r="J71" s="211"/>
      <c r="K71" s="211"/>
      <c r="L71" s="212"/>
      <c r="T71" s="60"/>
    </row>
    <row r="72" spans="3:20" ht="18" customHeight="1">
      <c r="C72" s="150"/>
      <c r="D72" s="177"/>
      <c r="E72" s="151"/>
      <c r="F72" s="151"/>
      <c r="G72" s="151"/>
      <c r="H72" s="10"/>
      <c r="I72" s="10"/>
      <c r="J72" s="10"/>
      <c r="K72" s="10"/>
      <c r="L72" s="109"/>
      <c r="T72" s="60"/>
    </row>
    <row r="73" spans="3:20" ht="47.25" customHeight="1">
      <c r="C73" s="152"/>
      <c r="D73" s="178"/>
      <c r="E73" s="210"/>
      <c r="F73" s="211"/>
      <c r="G73" s="211"/>
      <c r="H73" s="211"/>
      <c r="I73" s="211"/>
      <c r="J73" s="211"/>
      <c r="K73" s="211"/>
      <c r="L73" s="212"/>
      <c r="T73" s="60"/>
    </row>
    <row r="74" spans="3:20" ht="15.75">
      <c r="C74" s="150"/>
      <c r="D74" s="177"/>
      <c r="E74" s="151"/>
      <c r="F74" s="151"/>
      <c r="G74" s="151"/>
      <c r="H74" s="10"/>
      <c r="I74" s="10"/>
      <c r="J74" s="10"/>
      <c r="K74" s="10"/>
      <c r="L74" s="109"/>
      <c r="T74" s="60"/>
    </row>
    <row r="75" spans="3:20" ht="16.5" thickBot="1">
      <c r="C75" s="153"/>
      <c r="D75" s="179"/>
      <c r="E75" s="154"/>
      <c r="F75" s="154"/>
      <c r="G75" s="154"/>
      <c r="H75" s="155"/>
      <c r="I75" s="155"/>
      <c r="J75" s="155"/>
      <c r="K75" s="155"/>
      <c r="L75" s="112"/>
      <c r="T75" s="60"/>
    </row>
    <row r="76" spans="3:20" ht="16.5" thickTop="1">
      <c r="T76" s="60"/>
    </row>
    <row r="77" spans="3:20" ht="15.75">
      <c r="T77" s="60"/>
    </row>
    <row r="78" spans="3:20" ht="15.75">
      <c r="T78" s="60"/>
    </row>
    <row r="79" spans="3:20" ht="15.75">
      <c r="T79" s="60"/>
    </row>
    <row r="80" spans="3:20" ht="15.75">
      <c r="T80" s="60"/>
    </row>
    <row r="81" spans="20:20" ht="15.75">
      <c r="T81" s="60"/>
    </row>
    <row r="82" spans="20:20" ht="15.75">
      <c r="T82" s="60"/>
    </row>
    <row r="83" spans="20:20" ht="15.75">
      <c r="T83" s="60"/>
    </row>
    <row r="84" spans="20:20" ht="15.75">
      <c r="T84" s="60"/>
    </row>
    <row r="85" spans="20:20" ht="15.75">
      <c r="T85" s="60"/>
    </row>
    <row r="86" spans="20:20" ht="15.75">
      <c r="T86" s="60"/>
    </row>
    <row r="87" spans="20:20" ht="15.75">
      <c r="T87" s="60"/>
    </row>
    <row r="88" spans="20:20" ht="15.75">
      <c r="T88" s="60"/>
    </row>
    <row r="89" spans="20:20" ht="15.75">
      <c r="T89" s="60"/>
    </row>
    <row r="90" spans="20:20" ht="15.75">
      <c r="T90" s="60"/>
    </row>
    <row r="91" spans="20:20" ht="15.75">
      <c r="T91" s="60"/>
    </row>
    <row r="92" spans="20:20" ht="15.75">
      <c r="T92" s="60"/>
    </row>
    <row r="93" spans="20:20" ht="15.75">
      <c r="T93" s="60"/>
    </row>
    <row r="94" spans="20:20" ht="15.75">
      <c r="T94" s="60"/>
    </row>
    <row r="95" spans="20:20" ht="15.75">
      <c r="T95" s="60"/>
    </row>
    <row r="96" spans="20:20" ht="15.75">
      <c r="T96" s="60"/>
    </row>
    <row r="97" spans="20:20" ht="15.75">
      <c r="T97" s="60"/>
    </row>
    <row r="98" spans="20:20" ht="15.75">
      <c r="T98" s="60"/>
    </row>
    <row r="99" spans="20:20">
      <c r="T99" s="66"/>
    </row>
    <row r="100" spans="20:20">
      <c r="T100" s="66"/>
    </row>
    <row r="101" spans="20:20">
      <c r="T101" s="66"/>
    </row>
    <row r="102" spans="20:20">
      <c r="T102" s="66"/>
    </row>
    <row r="103" spans="20:20">
      <c r="T103" s="66"/>
    </row>
    <row r="104" spans="20:20">
      <c r="T104" s="66"/>
    </row>
    <row r="105" spans="20:20">
      <c r="T105" s="66"/>
    </row>
    <row r="106" spans="20:20">
      <c r="T106" s="66"/>
    </row>
    <row r="107" spans="20:20">
      <c r="T107" s="66"/>
    </row>
    <row r="108" spans="20:20">
      <c r="T108" s="66"/>
    </row>
    <row r="109" spans="20:20">
      <c r="T109" s="66"/>
    </row>
    <row r="110" spans="20:20">
      <c r="T110" s="66"/>
    </row>
    <row r="111" spans="20:20">
      <c r="T111" s="66"/>
    </row>
    <row r="112" spans="20:20">
      <c r="T112" s="66"/>
    </row>
    <row r="113" spans="20:20">
      <c r="T113" s="66"/>
    </row>
    <row r="114" spans="20:20">
      <c r="T114" s="66"/>
    </row>
    <row r="115" spans="20:20">
      <c r="T115" s="66"/>
    </row>
    <row r="116" spans="20:20">
      <c r="T116" s="66"/>
    </row>
    <row r="117" spans="20:20">
      <c r="T117" s="66"/>
    </row>
    <row r="118" spans="20:20">
      <c r="T118" s="66"/>
    </row>
    <row r="119" spans="20:20">
      <c r="T119" s="66"/>
    </row>
    <row r="120" spans="20:20">
      <c r="T120" s="66"/>
    </row>
    <row r="121" spans="20:20">
      <c r="T121" s="66"/>
    </row>
    <row r="122" spans="20:20">
      <c r="T122" s="66"/>
    </row>
    <row r="123" spans="20:20">
      <c r="T123" s="66"/>
    </row>
    <row r="124" spans="20:20">
      <c r="T124" s="66"/>
    </row>
    <row r="125" spans="20:20">
      <c r="T125" s="66"/>
    </row>
    <row r="126" spans="20:20">
      <c r="T126" s="66"/>
    </row>
    <row r="127" spans="20:20">
      <c r="T127" s="66"/>
    </row>
    <row r="128" spans="20:20">
      <c r="T128" s="66"/>
    </row>
    <row r="129" spans="20:20">
      <c r="T129" s="66"/>
    </row>
    <row r="130" spans="20:20">
      <c r="T130" s="66"/>
    </row>
    <row r="131" spans="20:20">
      <c r="T131" s="66"/>
    </row>
    <row r="132" spans="20:20">
      <c r="T132" s="66"/>
    </row>
    <row r="133" spans="20:20">
      <c r="T133" s="66"/>
    </row>
    <row r="134" spans="20:20">
      <c r="T134" s="66"/>
    </row>
    <row r="135" spans="20:20">
      <c r="T135" s="66"/>
    </row>
    <row r="136" spans="20:20">
      <c r="T136" s="66"/>
    </row>
    <row r="137" spans="20:20">
      <c r="T137" s="66"/>
    </row>
    <row r="138" spans="20:20">
      <c r="T138" s="66"/>
    </row>
    <row r="139" spans="20:20">
      <c r="T139" s="66"/>
    </row>
    <row r="140" spans="20:20">
      <c r="T140" s="66"/>
    </row>
    <row r="141" spans="20:20">
      <c r="T141" s="66"/>
    </row>
    <row r="142" spans="20:20">
      <c r="T142" s="66"/>
    </row>
    <row r="143" spans="20:20">
      <c r="T143" s="66"/>
    </row>
    <row r="144" spans="20:20">
      <c r="T144" s="66"/>
    </row>
    <row r="145" spans="20:20">
      <c r="T145" s="66"/>
    </row>
    <row r="146" spans="20:20">
      <c r="T146" s="66"/>
    </row>
    <row r="147" spans="20:20">
      <c r="T147" s="66"/>
    </row>
    <row r="148" spans="20:20">
      <c r="T148" s="66"/>
    </row>
    <row r="149" spans="20:20">
      <c r="T149" s="66"/>
    </row>
    <row r="150" spans="20:20">
      <c r="T150" s="66"/>
    </row>
    <row r="151" spans="20:20">
      <c r="T151" s="66"/>
    </row>
    <row r="152" spans="20:20">
      <c r="T152" s="66"/>
    </row>
    <row r="153" spans="20:20">
      <c r="T153" s="66"/>
    </row>
    <row r="154" spans="20:20">
      <c r="T154" s="66"/>
    </row>
    <row r="155" spans="20:20">
      <c r="T155" s="66"/>
    </row>
    <row r="156" spans="20:20">
      <c r="T156" s="66"/>
    </row>
    <row r="157" spans="20:20">
      <c r="T157" s="66"/>
    </row>
    <row r="158" spans="20:20">
      <c r="T158" s="66"/>
    </row>
    <row r="159" spans="20:20">
      <c r="T159" s="66"/>
    </row>
    <row r="160" spans="20:20">
      <c r="T160" s="66"/>
    </row>
    <row r="161" spans="20:20">
      <c r="T161" s="61"/>
    </row>
    <row r="162" spans="20:20">
      <c r="T162" s="61"/>
    </row>
    <row r="163" spans="20:20">
      <c r="T163" s="61"/>
    </row>
    <row r="164" spans="20:20">
      <c r="T164" s="61"/>
    </row>
    <row r="165" spans="20:20">
      <c r="T165" s="61"/>
    </row>
    <row r="166" spans="20:20">
      <c r="T166" s="61"/>
    </row>
    <row r="167" spans="20:20">
      <c r="T167" s="61"/>
    </row>
    <row r="168" spans="20:20">
      <c r="T168" s="61"/>
    </row>
    <row r="169" spans="20:20">
      <c r="T169" s="61"/>
    </row>
    <row r="170" spans="20:20">
      <c r="T170" s="61"/>
    </row>
    <row r="171" spans="20:20">
      <c r="T171" s="61"/>
    </row>
    <row r="172" spans="20:20">
      <c r="T172" s="61"/>
    </row>
    <row r="173" spans="20:20">
      <c r="T173" s="61"/>
    </row>
    <row r="174" spans="20:20">
      <c r="T174" s="61"/>
    </row>
    <row r="175" spans="20:20">
      <c r="T175" s="61"/>
    </row>
    <row r="176" spans="20:20">
      <c r="T176" s="61"/>
    </row>
    <row r="177" spans="20:20">
      <c r="T177" s="61"/>
    </row>
    <row r="178" spans="20:20">
      <c r="T178" s="61"/>
    </row>
    <row r="179" spans="20:20">
      <c r="T179" s="61"/>
    </row>
    <row r="180" spans="20:20">
      <c r="T180" s="61"/>
    </row>
    <row r="181" spans="20:20">
      <c r="T181" s="61"/>
    </row>
    <row r="182" spans="20:20">
      <c r="T182" s="61"/>
    </row>
    <row r="183" spans="20:20">
      <c r="T183" s="61"/>
    </row>
    <row r="184" spans="20:20">
      <c r="T184" s="61"/>
    </row>
    <row r="185" spans="20:20">
      <c r="T185" s="61"/>
    </row>
    <row r="186" spans="20:20">
      <c r="T186" s="61"/>
    </row>
    <row r="187" spans="20:20">
      <c r="T187" s="61"/>
    </row>
    <row r="188" spans="20:20">
      <c r="T188" s="61"/>
    </row>
    <row r="189" spans="20:20">
      <c r="T189" s="61"/>
    </row>
    <row r="190" spans="20:20">
      <c r="T190" s="61"/>
    </row>
    <row r="191" spans="20:20">
      <c r="T191" s="61"/>
    </row>
    <row r="192" spans="20:20">
      <c r="T192" s="61"/>
    </row>
    <row r="193" spans="20:20">
      <c r="T193" s="61"/>
    </row>
    <row r="194" spans="20:20">
      <c r="T194" s="61"/>
    </row>
    <row r="195" spans="20:20">
      <c r="T195" s="61"/>
    </row>
    <row r="196" spans="20:20">
      <c r="T196" s="61"/>
    </row>
    <row r="197" spans="20:20">
      <c r="T197" s="61"/>
    </row>
    <row r="198" spans="20:20">
      <c r="T198" s="61"/>
    </row>
    <row r="199" spans="20:20">
      <c r="T199" s="61"/>
    </row>
    <row r="200" spans="20:20">
      <c r="T200" s="61"/>
    </row>
    <row r="201" spans="20:20">
      <c r="T201" s="61"/>
    </row>
    <row r="202" spans="20:20">
      <c r="T202" s="61"/>
    </row>
    <row r="203" spans="20:20">
      <c r="T203" s="61"/>
    </row>
    <row r="204" spans="20:20">
      <c r="T204" s="61"/>
    </row>
    <row r="205" spans="20:20">
      <c r="T205" s="61"/>
    </row>
    <row r="206" spans="20:20">
      <c r="T206" s="61"/>
    </row>
    <row r="207" spans="20:20">
      <c r="T207" s="61"/>
    </row>
    <row r="208" spans="20:20">
      <c r="T208" s="61"/>
    </row>
    <row r="209" spans="20:20">
      <c r="T209" s="61"/>
    </row>
    <row r="210" spans="20:20">
      <c r="T210" s="61"/>
    </row>
    <row r="211" spans="20:20">
      <c r="T211" s="61"/>
    </row>
    <row r="212" spans="20:20">
      <c r="T212" s="61"/>
    </row>
    <row r="213" spans="20:20">
      <c r="T213" s="61"/>
    </row>
    <row r="214" spans="20:20">
      <c r="T214" s="61"/>
    </row>
    <row r="215" spans="20:20">
      <c r="T215" s="61"/>
    </row>
    <row r="216" spans="20:20">
      <c r="T216" s="61"/>
    </row>
    <row r="217" spans="20:20">
      <c r="T217" s="61"/>
    </row>
    <row r="218" spans="20:20">
      <c r="T218" s="61"/>
    </row>
    <row r="219" spans="20:20">
      <c r="T219" s="61"/>
    </row>
    <row r="220" spans="20:20">
      <c r="T220" s="61"/>
    </row>
    <row r="221" spans="20:20">
      <c r="T221" s="61"/>
    </row>
    <row r="222" spans="20:20">
      <c r="T222" s="61"/>
    </row>
    <row r="223" spans="20:20">
      <c r="T223" s="61"/>
    </row>
    <row r="224" spans="20:20">
      <c r="T224" s="61"/>
    </row>
    <row r="225" spans="20:20">
      <c r="T225" s="61"/>
    </row>
    <row r="226" spans="20:20">
      <c r="T226" s="61"/>
    </row>
    <row r="227" spans="20:20">
      <c r="T227" s="61"/>
    </row>
    <row r="228" spans="20:20">
      <c r="T228" s="61"/>
    </row>
    <row r="229" spans="20:20">
      <c r="T229" s="61"/>
    </row>
  </sheetData>
  <mergeCells count="54">
    <mergeCell ref="AO48:AS48"/>
    <mergeCell ref="AO49:AS49"/>
    <mergeCell ref="AO50:AS50"/>
    <mergeCell ref="AO4:AS4"/>
    <mergeCell ref="AO5:AS5"/>
    <mergeCell ref="AO6:AS6"/>
    <mergeCell ref="AO7:AS7"/>
    <mergeCell ref="AO8:AS8"/>
    <mergeCell ref="AO9:AS9"/>
    <mergeCell ref="AO10:AS10"/>
    <mergeCell ref="AO37:AS37"/>
    <mergeCell ref="AO38:AS38"/>
    <mergeCell ref="AO39:AS39"/>
    <mergeCell ref="AO46:AS46"/>
    <mergeCell ref="AO47:AS47"/>
    <mergeCell ref="AO32:AS32"/>
    <mergeCell ref="AO35:AS35"/>
    <mergeCell ref="AO36:AS36"/>
    <mergeCell ref="AO27:AS27"/>
    <mergeCell ref="AO28:AS28"/>
    <mergeCell ref="AO29:AS29"/>
    <mergeCell ref="AO30:AS30"/>
    <mergeCell ref="AO31:AS31"/>
    <mergeCell ref="AO24:AS24"/>
    <mergeCell ref="AO25:AS25"/>
    <mergeCell ref="AO26:AS26"/>
    <mergeCell ref="AO33:AS33"/>
    <mergeCell ref="AO34:AS34"/>
    <mergeCell ref="AO19:AS19"/>
    <mergeCell ref="AO20:AS20"/>
    <mergeCell ref="AO21:AS21"/>
    <mergeCell ref="AO22:AS22"/>
    <mergeCell ref="AO23:AS23"/>
    <mergeCell ref="AO14:AS14"/>
    <mergeCell ref="AO15:AS15"/>
    <mergeCell ref="AO16:AS16"/>
    <mergeCell ref="AO17:AS17"/>
    <mergeCell ref="AO18:AS18"/>
    <mergeCell ref="AO11:AS11"/>
    <mergeCell ref="R1:S1"/>
    <mergeCell ref="G1:M1"/>
    <mergeCell ref="AO12:AS12"/>
    <mergeCell ref="AO13:AS13"/>
    <mergeCell ref="AO45:AS45"/>
    <mergeCell ref="AO40:AS40"/>
    <mergeCell ref="AO41:AS41"/>
    <mergeCell ref="AO42:AS42"/>
    <mergeCell ref="AO43:AS43"/>
    <mergeCell ref="AO44:AS44"/>
    <mergeCell ref="E73:L73"/>
    <mergeCell ref="E65:L65"/>
    <mergeCell ref="E67:L67"/>
    <mergeCell ref="E69:L69"/>
    <mergeCell ref="E71:L71"/>
  </mergeCells>
  <phoneticPr fontId="2" type="noConversion"/>
  <conditionalFormatting sqref="O51 O37 M4:M45">
    <cfRule type="cellIs" dxfId="5" priority="37" stopIfTrue="1" operator="equal">
      <formula>"Y"</formula>
    </cfRule>
    <cfRule type="cellIs" dxfId="4" priority="38" stopIfTrue="1" operator="equal">
      <formula>"""N"""</formula>
    </cfRule>
  </conditionalFormatting>
  <conditionalFormatting sqref="L4:L45">
    <cfRule type="containsBlanks" dxfId="3" priority="39">
      <formula>LEN(TRIM(L4))=0</formula>
    </cfRule>
    <cfRule type="cellIs" dxfId="2" priority="40" operator="greaterThan">
      <formula>0</formula>
    </cfRule>
  </conditionalFormatting>
  <dataValidations count="4">
    <dataValidation type="list" showInputMessage="1" showErrorMessage="1" prompt="Do you provide overlap regulation? _x000a__x000a_Y = Yes_x000a_N = No" sqref="O51">
      <formula1>$AL$55:$AL$56</formula1>
    </dataValidation>
    <dataValidation type="list" showInputMessage="1" showErrorMessage="1" prompt="Do you receive overlap regulation? _x000a__x000a_Y = Yes_x000a_N = No" sqref="O37">
      <formula1>$AL$55:$AL$56</formula1>
    </dataValidation>
    <dataValidation type="list" allowBlank="1" showInputMessage="1" showErrorMessage="1" sqref="T4:T45">
      <formula1>$AO$4:$AO$50</formula1>
    </dataValidation>
    <dataValidation type="list" showInputMessage="1" showErrorMessage="1" prompt="Exclude data? _x000a__x000a_Y = Yes_x000a_N = No" sqref="M4:M45">
      <formula1>$AL$55:$AL$56</formula1>
    </dataValidation>
  </dataValidations>
  <hyperlinks>
    <hyperlink ref="P3" r:id="rId1"/>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dimension ref="A1:V61"/>
  <sheetViews>
    <sheetView zoomScale="91" zoomScaleNormal="91" workbookViewId="0">
      <selection activeCell="V4" sqref="V4"/>
    </sheetView>
  </sheetViews>
  <sheetFormatPr defaultRowHeight="12.75"/>
  <cols>
    <col min="2" max="2" width="23.28515625" bestFit="1" customWidth="1"/>
    <col min="4" max="5" width="11.140625" bestFit="1" customWidth="1"/>
    <col min="6" max="6" width="1.7109375" customWidth="1"/>
    <col min="7" max="8" width="11.140625" bestFit="1" customWidth="1"/>
    <col min="9" max="9" width="1.7109375" customWidth="1"/>
    <col min="10" max="11" width="11.140625" bestFit="1" customWidth="1"/>
    <col min="12" max="12" width="1.7109375" customWidth="1"/>
    <col min="13" max="14" width="11.140625" bestFit="1" customWidth="1"/>
    <col min="15" max="15" width="1.7109375" customWidth="1"/>
    <col min="16" max="16" width="12.28515625" customWidth="1"/>
    <col min="17" max="17" width="11.5703125" customWidth="1"/>
    <col min="18" max="18" width="1.7109375" customWidth="1"/>
    <col min="19" max="20" width="11.140625" bestFit="1" customWidth="1"/>
    <col min="21" max="21" width="1.7109375" customWidth="1"/>
    <col min="22" max="22" width="22.85546875" bestFit="1" customWidth="1"/>
  </cols>
  <sheetData>
    <row r="1" spans="1:22" ht="64.5" customHeight="1" thickBot="1">
      <c r="B1" s="30" t="str">
        <f>'Data Entry'!$C$1</f>
        <v>Balancing Authority</v>
      </c>
      <c r="C1" s="30" t="str">
        <f>'Data Entry'!$E$1</f>
        <v>MyBA</v>
      </c>
      <c r="D1" s="226" t="s">
        <v>67</v>
      </c>
      <c r="E1" s="227"/>
      <c r="G1" s="226" t="s">
        <v>60</v>
      </c>
      <c r="H1" s="227"/>
      <c r="J1" s="226" t="s">
        <v>61</v>
      </c>
      <c r="K1" s="227"/>
      <c r="M1" s="226" t="s">
        <v>68</v>
      </c>
      <c r="N1" s="227"/>
      <c r="P1" s="103" t="s">
        <v>62</v>
      </c>
      <c r="Q1" s="104"/>
      <c r="S1" s="226" t="s">
        <v>63</v>
      </c>
      <c r="T1" s="227"/>
      <c r="V1" s="67" t="s">
        <v>106</v>
      </c>
    </row>
    <row r="2" spans="1:22">
      <c r="A2" s="1" t="s">
        <v>166</v>
      </c>
      <c r="B2" s="54" t="str">
        <f>'Data Entry'!$C$2</f>
        <v>Date/Time (t-0)</v>
      </c>
      <c r="C2" s="55"/>
      <c r="D2" s="41" t="s">
        <v>160</v>
      </c>
      <c r="E2" s="41" t="s">
        <v>122</v>
      </c>
      <c r="F2" s="219"/>
      <c r="G2" s="41" t="s">
        <v>160</v>
      </c>
      <c r="H2" s="41" t="s">
        <v>122</v>
      </c>
      <c r="I2" s="219"/>
      <c r="J2" s="41" t="s">
        <v>160</v>
      </c>
      <c r="K2" s="41" t="s">
        <v>122</v>
      </c>
      <c r="L2" s="219"/>
      <c r="M2" s="41" t="s">
        <v>160</v>
      </c>
      <c r="N2" s="41" t="s">
        <v>122</v>
      </c>
      <c r="O2" s="219"/>
      <c r="P2" s="41" t="s">
        <v>160</v>
      </c>
      <c r="Q2" s="41" t="s">
        <v>122</v>
      </c>
      <c r="R2" s="219"/>
      <c r="S2" s="41" t="s">
        <v>160</v>
      </c>
      <c r="T2" s="41" t="s">
        <v>122</v>
      </c>
      <c r="U2" s="219"/>
      <c r="V2" s="221" t="s">
        <v>176</v>
      </c>
    </row>
    <row r="3" spans="1:22" ht="13.5" thickBot="1">
      <c r="A3" s="1" t="s">
        <v>167</v>
      </c>
      <c r="B3" s="52" t="str">
        <f>'Data Entry'!$C$3</f>
        <v>(Mountain Standard)</v>
      </c>
      <c r="C3" s="53" t="str">
        <f>'Data Entry'!$E$3</f>
        <v>DelFreq</v>
      </c>
      <c r="D3" s="40" t="s">
        <v>41</v>
      </c>
      <c r="E3" s="40" t="s">
        <v>41</v>
      </c>
      <c r="F3" s="220"/>
      <c r="G3" s="40" t="s">
        <v>41</v>
      </c>
      <c r="H3" s="40" t="s">
        <v>41</v>
      </c>
      <c r="I3" s="220"/>
      <c r="J3" s="40" t="s">
        <v>41</v>
      </c>
      <c r="K3" s="40" t="s">
        <v>41</v>
      </c>
      <c r="L3" s="220"/>
      <c r="M3" s="40" t="s">
        <v>41</v>
      </c>
      <c r="N3" s="40" t="s">
        <v>41</v>
      </c>
      <c r="O3" s="220"/>
      <c r="P3" s="40" t="s">
        <v>41</v>
      </c>
      <c r="Q3" s="40" t="s">
        <v>41</v>
      </c>
      <c r="R3" s="220"/>
      <c r="S3" s="40" t="s">
        <v>41</v>
      </c>
      <c r="T3" s="40" t="s">
        <v>41</v>
      </c>
      <c r="U3" s="220"/>
      <c r="V3" s="222"/>
    </row>
    <row r="4" spans="1:22">
      <c r="A4" s="1">
        <v>1</v>
      </c>
      <c r="B4" s="51">
        <f ca="1">IF(CELL("type",'Data Entry'!$C4) = "v",'Data Entry'!$C4,"")</f>
        <v>40523.95412037037</v>
      </c>
      <c r="C4" s="2">
        <f ca="1">IF(CELL("type",'Data Entry'!$E4)="v",'Data Entry'!$E4,"")</f>
        <v>-3.6999999999999998E-2</v>
      </c>
      <c r="D4" s="57">
        <f>'BA Form 2 Event Data'!L7</f>
        <v>0</v>
      </c>
      <c r="E4" s="57">
        <f>'BA Form 2 Event Data'!W7</f>
        <v>0</v>
      </c>
      <c r="G4" s="57">
        <f>'BA Form 2 Event Data'!M7</f>
        <v>0</v>
      </c>
      <c r="H4" s="57">
        <f>'BA Form 2 Event Data'!X7</f>
        <v>0</v>
      </c>
      <c r="J4" s="57">
        <f>'BA Form 2 Event Data'!N7</f>
        <v>0</v>
      </c>
      <c r="K4" s="57">
        <f>'BA Form 2 Event Data'!Y7</f>
        <v>0</v>
      </c>
      <c r="M4" s="57">
        <f>'BA Form 2 Event Data'!O7</f>
        <v>0</v>
      </c>
      <c r="N4" s="57">
        <f>'BA Form 2 Event Data'!Z7</f>
        <v>0</v>
      </c>
      <c r="P4" s="57">
        <f>'BA Form 2 Event Data'!P7</f>
        <v>0</v>
      </c>
      <c r="Q4" s="57">
        <f>'BA Form 2 Event Data'!AA7</f>
        <v>0</v>
      </c>
      <c r="S4" s="57">
        <f>'BA Form 2 Event Data'!Q7</f>
        <v>0</v>
      </c>
      <c r="T4" s="57">
        <f>'BA Form 2 Event Data'!AB7</f>
        <v>0</v>
      </c>
      <c r="V4" s="57">
        <f ca="1">IF(CELL("type",'Data Entry'!$G4) = "v",((E4+H4+K4+N4+Q4+T4)-(D4+G4+J4+M4+P4+S4)),"")</f>
        <v>0</v>
      </c>
    </row>
    <row r="5" spans="1:22">
      <c r="A5" s="1">
        <v>2</v>
      </c>
      <c r="B5" s="19">
        <f ca="1">IF(CELL("type",'Data Entry'!$C5) = "v",'Data Entry'!$C5,"")</f>
        <v>40525.300509259258</v>
      </c>
      <c r="C5" s="2">
        <f ca="1">IF(CELL("type",'Data Entry'!$E5)="v",'Data Entry'!$E5,"")</f>
        <v>-6.6000000000000003E-2</v>
      </c>
      <c r="D5" s="57">
        <f>'BA Form 2 Event Data'!L8</f>
        <v>0</v>
      </c>
      <c r="E5" s="57">
        <f>'BA Form 2 Event Data'!W8</f>
        <v>0</v>
      </c>
      <c r="G5" s="57">
        <f>'BA Form 2 Event Data'!M8</f>
        <v>0</v>
      </c>
      <c r="H5" s="57">
        <f>'BA Form 2 Event Data'!X8</f>
        <v>0</v>
      </c>
      <c r="J5" s="57">
        <f>'BA Form 2 Event Data'!N8</f>
        <v>0</v>
      </c>
      <c r="K5" s="57">
        <f>'BA Form 2 Event Data'!Y8</f>
        <v>0</v>
      </c>
      <c r="M5" s="57">
        <f>'BA Form 2 Event Data'!O8</f>
        <v>0</v>
      </c>
      <c r="N5" s="57">
        <f>'BA Form 2 Event Data'!Z8</f>
        <v>0</v>
      </c>
      <c r="P5" s="57">
        <f>'BA Form 2 Event Data'!P8</f>
        <v>0</v>
      </c>
      <c r="Q5" s="57">
        <f>'BA Form 2 Event Data'!AA8</f>
        <v>0</v>
      </c>
      <c r="S5" s="57">
        <f>'BA Form 2 Event Data'!Q8</f>
        <v>0</v>
      </c>
      <c r="T5" s="57">
        <f>'BA Form 2 Event Data'!AB8</f>
        <v>0</v>
      </c>
      <c r="V5" s="57">
        <f ca="1">IF(CELL("type",'Data Entry'!$G5) = "v",((E5+H5+K5+N5+Q5+T5)-(D5+G5+J5+M5+P5+S5)),"")</f>
        <v>0</v>
      </c>
    </row>
    <row r="6" spans="1:22">
      <c r="A6" s="1">
        <v>3</v>
      </c>
      <c r="B6" s="20">
        <f ca="1">IF(CELL("type",'Data Entry'!$C6) = "v",'Data Entry'!$C6,"")</f>
        <v>40541.677291666667</v>
      </c>
      <c r="C6" s="25">
        <f ca="1">IF(CELL("type",'Data Entry'!$E6)="v",'Data Entry'!$E6,"")</f>
        <v>-5.0999999999999997E-2</v>
      </c>
      <c r="D6" s="68">
        <f>'BA Form 2 Event Data'!L9</f>
        <v>0</v>
      </c>
      <c r="E6" s="68">
        <f>'BA Form 2 Event Data'!W9</f>
        <v>0</v>
      </c>
      <c r="G6" s="68">
        <f>'BA Form 2 Event Data'!M9</f>
        <v>0</v>
      </c>
      <c r="H6" s="68">
        <f>'BA Form 2 Event Data'!X9</f>
        <v>0</v>
      </c>
      <c r="J6" s="68">
        <f>'BA Form 2 Event Data'!N9</f>
        <v>0</v>
      </c>
      <c r="K6" s="68">
        <f>'BA Form 2 Event Data'!Y9</f>
        <v>0</v>
      </c>
      <c r="M6" s="68">
        <f>'BA Form 2 Event Data'!O9</f>
        <v>0</v>
      </c>
      <c r="N6" s="68">
        <f>'BA Form 2 Event Data'!Z9</f>
        <v>0</v>
      </c>
      <c r="P6" s="68">
        <f>'BA Form 2 Event Data'!P9</f>
        <v>0</v>
      </c>
      <c r="Q6" s="57">
        <f>'BA Form 2 Event Data'!AA9</f>
        <v>0</v>
      </c>
      <c r="S6" s="68">
        <f>'BA Form 2 Event Data'!Q9</f>
        <v>0</v>
      </c>
      <c r="T6" s="68">
        <f>'BA Form 2 Event Data'!AB9</f>
        <v>0</v>
      </c>
      <c r="V6" s="68">
        <f ca="1">IF(CELL("type",'Data Entry'!$G6) = "v",((E6+H6+K6+N6+Q6+T6)-(D6+G6+J6+M6+P6+S6)),"")</f>
        <v>0</v>
      </c>
    </row>
    <row r="7" spans="1:22">
      <c r="A7" s="1">
        <v>4</v>
      </c>
      <c r="B7" s="20">
        <f ca="1">IF(CELL("type",'Data Entry'!$C7) = "v",'Data Entry'!$C7,"")</f>
        <v>40542.379861111112</v>
      </c>
      <c r="C7" s="25">
        <f ca="1">IF(CELL("type",'Data Entry'!$E7)="v",'Data Entry'!$E7,"")</f>
        <v>-0.11600000000000001</v>
      </c>
      <c r="D7" s="68">
        <f>'BA Form 2 Event Data'!L10</f>
        <v>0</v>
      </c>
      <c r="E7" s="68">
        <f>'BA Form 2 Event Data'!W10</f>
        <v>0</v>
      </c>
      <c r="G7" s="68">
        <f>'BA Form 2 Event Data'!M10</f>
        <v>0</v>
      </c>
      <c r="H7" s="68">
        <f>'BA Form 2 Event Data'!X10</f>
        <v>0</v>
      </c>
      <c r="J7" s="68">
        <f>'BA Form 2 Event Data'!N10</f>
        <v>0</v>
      </c>
      <c r="K7" s="68">
        <f>'BA Form 2 Event Data'!Y10</f>
        <v>0</v>
      </c>
      <c r="M7" s="68">
        <f>'BA Form 2 Event Data'!O10</f>
        <v>0</v>
      </c>
      <c r="N7" s="68">
        <f>'BA Form 2 Event Data'!Z10</f>
        <v>0</v>
      </c>
      <c r="P7" s="68">
        <f>'BA Form 2 Event Data'!P10</f>
        <v>0</v>
      </c>
      <c r="Q7" s="57">
        <f>'BA Form 2 Event Data'!AA10</f>
        <v>0</v>
      </c>
      <c r="S7" s="68">
        <f>'BA Form 2 Event Data'!Q10</f>
        <v>0</v>
      </c>
      <c r="T7" s="68">
        <f>'BA Form 2 Event Data'!AB10</f>
        <v>0</v>
      </c>
      <c r="V7" s="68">
        <f ca="1">IF(CELL("type",'Data Entry'!$G7) = "v",((E7+H7+K7+N7+Q7+T7)-(D7+G7+J7+M7+P7+S7)),"")</f>
        <v>0</v>
      </c>
    </row>
    <row r="8" spans="1:22">
      <c r="A8" s="1">
        <v>5</v>
      </c>
      <c r="B8" s="19">
        <f ca="1">IF(CELL("type",'Data Entry'!$C8) = "v",'Data Entry'!$C8,"")</f>
        <v>40560.893935185188</v>
      </c>
      <c r="C8" s="2">
        <f ca="1">IF(CELL("type",'Data Entry'!$E8)="v",'Data Entry'!$E8,"")</f>
        <v>-5.0999999999999997E-2</v>
      </c>
      <c r="D8" s="57">
        <f>'BA Form 2 Event Data'!L11</f>
        <v>0</v>
      </c>
      <c r="E8" s="57">
        <f>'BA Form 2 Event Data'!W11</f>
        <v>0</v>
      </c>
      <c r="G8" s="57">
        <f>'BA Form 2 Event Data'!M11</f>
        <v>0</v>
      </c>
      <c r="H8" s="57">
        <f>'BA Form 2 Event Data'!X11</f>
        <v>0</v>
      </c>
      <c r="J8" s="57">
        <f>'BA Form 2 Event Data'!N11</f>
        <v>0</v>
      </c>
      <c r="K8" s="57">
        <f>'BA Form 2 Event Data'!Y11</f>
        <v>0</v>
      </c>
      <c r="M8" s="57">
        <f>'BA Form 2 Event Data'!O11</f>
        <v>0</v>
      </c>
      <c r="N8" s="57">
        <f>'BA Form 2 Event Data'!Z11</f>
        <v>0</v>
      </c>
      <c r="P8" s="57">
        <f>'BA Form 2 Event Data'!P11</f>
        <v>0</v>
      </c>
      <c r="Q8" s="57">
        <f>'BA Form 2 Event Data'!AA11</f>
        <v>0</v>
      </c>
      <c r="S8" s="57">
        <f>'BA Form 2 Event Data'!Q11</f>
        <v>0</v>
      </c>
      <c r="T8" s="57">
        <f>'BA Form 2 Event Data'!AB11</f>
        <v>0</v>
      </c>
      <c r="V8" s="57">
        <f ca="1">IF(CELL("type",'Data Entry'!$G8) = "v",((E8+H8+K8+N8+Q8+T8)-(D8+G8+J8+M8+P8+S8)),"")</f>
        <v>0</v>
      </c>
    </row>
    <row r="9" spans="1:22">
      <c r="A9" s="1">
        <v>6</v>
      </c>
      <c r="B9" s="19">
        <f ca="1">IF(CELL("type",'Data Entry'!$C9) = "v",'Data Entry'!$C9,"")</f>
        <v>40564.320972222224</v>
      </c>
      <c r="C9" s="2">
        <f ca="1">IF(CELL("type",'Data Entry'!$E9)="v",'Data Entry'!$E9,"")</f>
        <v>-6.6000000000000003E-2</v>
      </c>
      <c r="D9" s="57">
        <f>'BA Form 2 Event Data'!L12</f>
        <v>0</v>
      </c>
      <c r="E9" s="57">
        <f>'BA Form 2 Event Data'!W12</f>
        <v>0</v>
      </c>
      <c r="G9" s="57">
        <f>'BA Form 2 Event Data'!M12</f>
        <v>0</v>
      </c>
      <c r="H9" s="57">
        <f>'BA Form 2 Event Data'!X12</f>
        <v>0</v>
      </c>
      <c r="J9" s="57">
        <f>'BA Form 2 Event Data'!N12</f>
        <v>0</v>
      </c>
      <c r="K9" s="57">
        <f>'BA Form 2 Event Data'!Y12</f>
        <v>0</v>
      </c>
      <c r="M9" s="57">
        <f>'BA Form 2 Event Data'!O12</f>
        <v>0</v>
      </c>
      <c r="N9" s="57">
        <f>'BA Form 2 Event Data'!Z12</f>
        <v>0</v>
      </c>
      <c r="P9" s="57">
        <f>'BA Form 2 Event Data'!P12</f>
        <v>0</v>
      </c>
      <c r="Q9" s="57">
        <f>'BA Form 2 Event Data'!AA12</f>
        <v>0</v>
      </c>
      <c r="S9" s="57">
        <f>'BA Form 2 Event Data'!Q12</f>
        <v>0</v>
      </c>
      <c r="T9" s="57">
        <f>'BA Form 2 Event Data'!AB12</f>
        <v>0</v>
      </c>
      <c r="V9" s="57">
        <f ca="1">IF(CELL("type",'Data Entry'!$G9) = "v",((E9+H9+K9+N9+Q9+T9)-(D9+G9+J9+M9+P9+S9)),"")</f>
        <v>0</v>
      </c>
    </row>
    <row r="10" spans="1:22">
      <c r="A10" s="1">
        <v>7</v>
      </c>
      <c r="B10" s="20">
        <f ca="1">IF(CELL("type",'Data Entry'!$C10) = "v",'Data Entry'!$C10,"")</f>
        <v>40575.788032407407</v>
      </c>
      <c r="C10" s="25">
        <f ca="1">IF(CELL("type",'Data Entry'!$E10)="v",'Data Entry'!$E10,"")</f>
        <v>-5.5E-2</v>
      </c>
      <c r="D10" s="68">
        <f>'BA Form 2 Event Data'!L13</f>
        <v>0</v>
      </c>
      <c r="E10" s="68">
        <f>'BA Form 2 Event Data'!W13</f>
        <v>0</v>
      </c>
      <c r="G10" s="68">
        <f>'BA Form 2 Event Data'!M13</f>
        <v>0</v>
      </c>
      <c r="H10" s="68">
        <f>'BA Form 2 Event Data'!X13</f>
        <v>0</v>
      </c>
      <c r="J10" s="68">
        <f>'BA Form 2 Event Data'!N13</f>
        <v>0</v>
      </c>
      <c r="K10" s="68">
        <f>'BA Form 2 Event Data'!Y13</f>
        <v>0</v>
      </c>
      <c r="M10" s="68">
        <f>'BA Form 2 Event Data'!O13</f>
        <v>0</v>
      </c>
      <c r="N10" s="68">
        <f>'BA Form 2 Event Data'!Z13</f>
        <v>0</v>
      </c>
      <c r="P10" s="68">
        <f>'BA Form 2 Event Data'!P13</f>
        <v>0</v>
      </c>
      <c r="Q10" s="57">
        <f>'BA Form 2 Event Data'!AA13</f>
        <v>0</v>
      </c>
      <c r="S10" s="68">
        <f>'BA Form 2 Event Data'!Q13</f>
        <v>0</v>
      </c>
      <c r="T10" s="68">
        <f>'BA Form 2 Event Data'!AB13</f>
        <v>0</v>
      </c>
      <c r="V10" s="68">
        <f ca="1">IF(CELL("type",'Data Entry'!$G10) = "v",((E10+H10+K10+N10+Q10+T10)-(D10+G10+J10+M10+P10+S10)),"")</f>
        <v>0</v>
      </c>
    </row>
    <row r="11" spans="1:22">
      <c r="A11" s="1">
        <v>8</v>
      </c>
      <c r="B11" s="20">
        <f ca="1">IF(CELL("type",'Data Entry'!$C11) = "v",'Data Entry'!$C11,"")</f>
        <v>40576.265393518515</v>
      </c>
      <c r="C11" s="25">
        <f ca="1">IF(CELL("type",'Data Entry'!$E11)="v",'Data Entry'!$E11,"")</f>
        <v>-6.9000000000002615E-2</v>
      </c>
      <c r="D11" s="68">
        <f>'BA Form 2 Event Data'!L14</f>
        <v>0</v>
      </c>
      <c r="E11" s="68">
        <f>'BA Form 2 Event Data'!W14</f>
        <v>0</v>
      </c>
      <c r="G11" s="68">
        <f>'BA Form 2 Event Data'!M14</f>
        <v>0</v>
      </c>
      <c r="H11" s="68">
        <f>'BA Form 2 Event Data'!X14</f>
        <v>0</v>
      </c>
      <c r="J11" s="68">
        <f>'BA Form 2 Event Data'!N14</f>
        <v>0</v>
      </c>
      <c r="K11" s="68">
        <f>'BA Form 2 Event Data'!Y14</f>
        <v>0</v>
      </c>
      <c r="M11" s="68">
        <f>'BA Form 2 Event Data'!O14</f>
        <v>0</v>
      </c>
      <c r="N11" s="68">
        <f>'BA Form 2 Event Data'!Z14</f>
        <v>0</v>
      </c>
      <c r="P11" s="68">
        <f>'BA Form 2 Event Data'!P14</f>
        <v>0</v>
      </c>
      <c r="Q11" s="57">
        <f>'BA Form 2 Event Data'!AA14</f>
        <v>0</v>
      </c>
      <c r="S11" s="68">
        <f>'BA Form 2 Event Data'!Q14</f>
        <v>0</v>
      </c>
      <c r="T11" s="68">
        <f>'BA Form 2 Event Data'!AB14</f>
        <v>0</v>
      </c>
      <c r="V11" s="68">
        <f ca="1">IF(CELL("type",'Data Entry'!$G11) = "v",((E11+H11+K11+N11+Q11+T11)-(D11+G11+J11+M11+P11+S11)),"")</f>
        <v>0</v>
      </c>
    </row>
    <row r="12" spans="1:22">
      <c r="A12" s="1">
        <v>9</v>
      </c>
      <c r="B12" s="19">
        <f ca="1">IF(CELL("type",'Data Entry'!$C12) = "v",'Data Entry'!$C12,"")</f>
        <v>40592.644282407404</v>
      </c>
      <c r="C12" s="2">
        <f ca="1">IF(CELL("type",'Data Entry'!$E12)="v",'Data Entry'!$E12,"")</f>
        <v>-0.13500000000000001</v>
      </c>
      <c r="D12" s="57">
        <f>'BA Form 2 Event Data'!L15</f>
        <v>0</v>
      </c>
      <c r="E12" s="57">
        <f>'BA Form 2 Event Data'!W15</f>
        <v>0</v>
      </c>
      <c r="G12" s="57">
        <f>'BA Form 2 Event Data'!M15</f>
        <v>0</v>
      </c>
      <c r="H12" s="57">
        <f>'BA Form 2 Event Data'!X15</f>
        <v>0</v>
      </c>
      <c r="J12" s="57">
        <f>'BA Form 2 Event Data'!N15</f>
        <v>0</v>
      </c>
      <c r="K12" s="57">
        <f>'BA Form 2 Event Data'!Y15</f>
        <v>0</v>
      </c>
      <c r="M12" s="57">
        <f>'BA Form 2 Event Data'!O15</f>
        <v>0</v>
      </c>
      <c r="N12" s="57">
        <f>'BA Form 2 Event Data'!Z15</f>
        <v>0</v>
      </c>
      <c r="P12" s="57">
        <f>'BA Form 2 Event Data'!P15</f>
        <v>0</v>
      </c>
      <c r="Q12" s="57">
        <f>'BA Form 2 Event Data'!AA15</f>
        <v>0</v>
      </c>
      <c r="S12" s="57">
        <f>'BA Form 2 Event Data'!Q15</f>
        <v>0</v>
      </c>
      <c r="T12" s="57">
        <f>'BA Form 2 Event Data'!AB15</f>
        <v>0</v>
      </c>
      <c r="V12" s="57">
        <f ca="1">IF(CELL("type",'Data Entry'!$G12) = "v",((E12+H12+K12+N12+Q12+T12)-(D12+G12+J12+M12+P12+S12)),"")</f>
        <v>0</v>
      </c>
    </row>
    <row r="13" spans="1:22">
      <c r="A13" s="1">
        <v>10</v>
      </c>
      <c r="B13" s="19">
        <f ca="1">IF(CELL("type",'Data Entry'!$C13) = "v",'Data Entry'!$C13,"")</f>
        <v>40600.351550925923</v>
      </c>
      <c r="C13" s="2">
        <f ca="1">IF(CELL("type",'Data Entry'!$E13)="v",'Data Entry'!$E13,"")</f>
        <v>-7.8E-2</v>
      </c>
      <c r="D13" s="57">
        <f>'BA Form 2 Event Data'!L16</f>
        <v>0</v>
      </c>
      <c r="E13" s="57">
        <f>'BA Form 2 Event Data'!W16</f>
        <v>0</v>
      </c>
      <c r="G13" s="57">
        <f>'BA Form 2 Event Data'!M16</f>
        <v>0</v>
      </c>
      <c r="H13" s="57">
        <f>'BA Form 2 Event Data'!X16</f>
        <v>0</v>
      </c>
      <c r="J13" s="57">
        <f>'BA Form 2 Event Data'!N16</f>
        <v>0</v>
      </c>
      <c r="K13" s="57">
        <f>'BA Form 2 Event Data'!Y16</f>
        <v>0</v>
      </c>
      <c r="M13" s="57">
        <f>'BA Form 2 Event Data'!O16</f>
        <v>0</v>
      </c>
      <c r="N13" s="57">
        <f>'BA Form 2 Event Data'!Z16</f>
        <v>0</v>
      </c>
      <c r="P13" s="57">
        <f>'BA Form 2 Event Data'!P16</f>
        <v>0</v>
      </c>
      <c r="Q13" s="57">
        <f>'BA Form 2 Event Data'!AA16</f>
        <v>0</v>
      </c>
      <c r="S13" s="57">
        <f>'BA Form 2 Event Data'!Q16</f>
        <v>0</v>
      </c>
      <c r="T13" s="57">
        <f>'BA Form 2 Event Data'!AB16</f>
        <v>0</v>
      </c>
      <c r="V13" s="57">
        <f ca="1">IF(CELL("type",'Data Entry'!$G13) = "v",((E13+H13+K13+N13+Q13+T13)-(D13+G13+J13+M13+P13+S13)),"")</f>
        <v>0</v>
      </c>
    </row>
    <row r="14" spans="1:22">
      <c r="A14" s="1">
        <v>11</v>
      </c>
      <c r="B14" s="20">
        <f ca="1">IF(CELL("type",'Data Entry'!$C14) = "v",'Data Entry'!$C14,"")</f>
        <v>40600.720949074072</v>
      </c>
      <c r="C14" s="25">
        <f ca="1">IF(CELL("type",'Data Entry'!$E14)="v",'Data Entry'!$E14,"")</f>
        <v>-4.9000000000000002E-2</v>
      </c>
      <c r="D14" s="68">
        <f>'BA Form 2 Event Data'!L17</f>
        <v>0</v>
      </c>
      <c r="E14" s="68">
        <f>'BA Form 2 Event Data'!W17</f>
        <v>0</v>
      </c>
      <c r="G14" s="68">
        <f>'BA Form 2 Event Data'!M17</f>
        <v>0</v>
      </c>
      <c r="H14" s="68">
        <f>'BA Form 2 Event Data'!X17</f>
        <v>0</v>
      </c>
      <c r="J14" s="68">
        <f>'BA Form 2 Event Data'!N17</f>
        <v>0</v>
      </c>
      <c r="K14" s="68">
        <f>'BA Form 2 Event Data'!Y17</f>
        <v>0</v>
      </c>
      <c r="M14" s="68">
        <f>'BA Form 2 Event Data'!O17</f>
        <v>0</v>
      </c>
      <c r="N14" s="68">
        <f>'BA Form 2 Event Data'!Z17</f>
        <v>0</v>
      </c>
      <c r="P14" s="68">
        <f>'BA Form 2 Event Data'!P17</f>
        <v>0</v>
      </c>
      <c r="Q14" s="57">
        <f>'BA Form 2 Event Data'!AA17</f>
        <v>0</v>
      </c>
      <c r="S14" s="68">
        <f>'BA Form 2 Event Data'!Q17</f>
        <v>0</v>
      </c>
      <c r="T14" s="68">
        <f>'BA Form 2 Event Data'!AB17</f>
        <v>0</v>
      </c>
      <c r="V14" s="68">
        <f ca="1">IF(CELL("type",'Data Entry'!$G14) = "v",((E14+H14+K14+N14+Q14+T14)-(D14+G14+J14+M14+P14+S14)),"")</f>
        <v>0</v>
      </c>
    </row>
    <row r="15" spans="1:22">
      <c r="A15" s="1">
        <v>12</v>
      </c>
      <c r="B15" s="21">
        <f ca="1">IF(CELL("type",'Data Entry'!$C15) = "v",'Data Entry'!$C15,"")</f>
        <v>40624.409629629627</v>
      </c>
      <c r="C15" s="25">
        <f ca="1">IF(CELL("type",'Data Entry'!$E15)="v",'Data Entry'!$E15,"")</f>
        <v>-4.4999999999999998E-2</v>
      </c>
      <c r="D15" s="68">
        <f>'BA Form 2 Event Data'!L18</f>
        <v>0</v>
      </c>
      <c r="E15" s="68">
        <f>'BA Form 2 Event Data'!W18</f>
        <v>0</v>
      </c>
      <c r="G15" s="68">
        <f>'BA Form 2 Event Data'!M18</f>
        <v>0</v>
      </c>
      <c r="H15" s="68">
        <f>'BA Form 2 Event Data'!X18</f>
        <v>0</v>
      </c>
      <c r="J15" s="68">
        <f>'BA Form 2 Event Data'!N18</f>
        <v>0</v>
      </c>
      <c r="K15" s="68">
        <f>'BA Form 2 Event Data'!Y18</f>
        <v>0</v>
      </c>
      <c r="M15" s="68">
        <f>'BA Form 2 Event Data'!O18</f>
        <v>0</v>
      </c>
      <c r="N15" s="68">
        <f>'BA Form 2 Event Data'!Z18</f>
        <v>0</v>
      </c>
      <c r="P15" s="68">
        <f>'BA Form 2 Event Data'!P18</f>
        <v>0</v>
      </c>
      <c r="Q15" s="57">
        <f>'BA Form 2 Event Data'!AA18</f>
        <v>0</v>
      </c>
      <c r="S15" s="68">
        <f>'BA Form 2 Event Data'!Q18</f>
        <v>0</v>
      </c>
      <c r="T15" s="68">
        <f>'BA Form 2 Event Data'!AB18</f>
        <v>0</v>
      </c>
      <c r="V15" s="68">
        <f ca="1">IF(CELL("type",'Data Entry'!$G15) = "v",((E15+H15+K15+N15+Q15+T15)-(D15+G15+J15+M15+P15+S15)),"")</f>
        <v>0</v>
      </c>
    </row>
    <row r="16" spans="1:22">
      <c r="A16" s="1">
        <v>13</v>
      </c>
      <c r="B16" s="19">
        <f ca="1">IF(CELL("type",'Data Entry'!$C16) = "v",'Data Entry'!$C16,"")</f>
        <v>40628.617754629631</v>
      </c>
      <c r="C16" s="2">
        <f ca="1">IF(CELL("type",'Data Entry'!$E16)="v",'Data Entry'!$E16,"")</f>
        <v>-8.5999999999999993E-2</v>
      </c>
      <c r="D16" s="57">
        <f>'BA Form 2 Event Data'!L19</f>
        <v>0</v>
      </c>
      <c r="E16" s="57">
        <f>'BA Form 2 Event Data'!W19</f>
        <v>0</v>
      </c>
      <c r="G16" s="57">
        <f>'BA Form 2 Event Data'!M19</f>
        <v>0</v>
      </c>
      <c r="H16" s="57">
        <f>'BA Form 2 Event Data'!X19</f>
        <v>0</v>
      </c>
      <c r="J16" s="57">
        <f>'BA Form 2 Event Data'!N19</f>
        <v>0</v>
      </c>
      <c r="K16" s="57">
        <f>'BA Form 2 Event Data'!Y19</f>
        <v>0</v>
      </c>
      <c r="M16" s="57">
        <f>'BA Form 2 Event Data'!O19</f>
        <v>0</v>
      </c>
      <c r="N16" s="57">
        <f>'BA Form 2 Event Data'!Z19</f>
        <v>0</v>
      </c>
      <c r="P16" s="57">
        <f>'BA Form 2 Event Data'!P19</f>
        <v>0</v>
      </c>
      <c r="Q16" s="57">
        <f>'BA Form 2 Event Data'!AA19</f>
        <v>0</v>
      </c>
      <c r="S16" s="57">
        <f>'BA Form 2 Event Data'!Q19</f>
        <v>0</v>
      </c>
      <c r="T16" s="57">
        <f>'BA Form 2 Event Data'!AB19</f>
        <v>0</v>
      </c>
      <c r="V16" s="57">
        <f ca="1">IF(CELL("type",'Data Entry'!$G16) = "v",((E16+H16+K16+N16+Q16+T16)-(D16+G16+J16+M16+P16+S16)),"")</f>
        <v>0</v>
      </c>
    </row>
    <row r="17" spans="1:22">
      <c r="A17" s="1">
        <v>14</v>
      </c>
      <c r="B17" s="22">
        <f ca="1">IF(CELL("type",'Data Entry'!$C17) = "v",'Data Entry'!$C17,"")</f>
        <v>40629.435069444444</v>
      </c>
      <c r="C17" s="2">
        <f ca="1">IF(CELL("type",'Data Entry'!$E17)="v",'Data Entry'!$E17,"")</f>
        <v>-6.9000000000000006E-2</v>
      </c>
      <c r="D17" s="57">
        <f>'BA Form 2 Event Data'!L20</f>
        <v>0</v>
      </c>
      <c r="E17" s="57">
        <f>'BA Form 2 Event Data'!W20</f>
        <v>0</v>
      </c>
      <c r="G17" s="57">
        <f>'BA Form 2 Event Data'!M20</f>
        <v>0</v>
      </c>
      <c r="H17" s="57">
        <f>'BA Form 2 Event Data'!X20</f>
        <v>0</v>
      </c>
      <c r="J17" s="57">
        <f>'BA Form 2 Event Data'!N20</f>
        <v>0</v>
      </c>
      <c r="K17" s="57">
        <f>'BA Form 2 Event Data'!Y20</f>
        <v>0</v>
      </c>
      <c r="M17" s="57">
        <f>'BA Form 2 Event Data'!O20</f>
        <v>0</v>
      </c>
      <c r="N17" s="57">
        <f>'BA Form 2 Event Data'!Z20</f>
        <v>0</v>
      </c>
      <c r="P17" s="57">
        <f>'BA Form 2 Event Data'!P20</f>
        <v>0</v>
      </c>
      <c r="Q17" s="57">
        <f>'BA Form 2 Event Data'!AA20</f>
        <v>0</v>
      </c>
      <c r="S17" s="57">
        <f>'BA Form 2 Event Data'!Q20</f>
        <v>0</v>
      </c>
      <c r="T17" s="57">
        <f>'BA Form 2 Event Data'!AB20</f>
        <v>0</v>
      </c>
      <c r="V17" s="57">
        <f ca="1">IF(CELL("type",'Data Entry'!$G17) = "v",((E17+H17+K17+N17+Q17+T17)-(D17+G17+J17+M17+P17+S17)),"")</f>
        <v>0</v>
      </c>
    </row>
    <row r="18" spans="1:22">
      <c r="A18" s="1">
        <v>15</v>
      </c>
      <c r="B18" s="21">
        <f ca="1">IF(CELL("type",'Data Entry'!$C18) = "v",'Data Entry'!$C18,"")</f>
        <v>40634.706388888888</v>
      </c>
      <c r="C18" s="25">
        <f ca="1">IF(CELL("type",'Data Entry'!$E18)="v",'Data Entry'!$E18,"")</f>
        <v>-6.5000000000000002E-2</v>
      </c>
      <c r="D18" s="68">
        <f>'BA Form 2 Event Data'!L21</f>
        <v>0</v>
      </c>
      <c r="E18" s="68">
        <f>'BA Form 2 Event Data'!W21</f>
        <v>0</v>
      </c>
      <c r="G18" s="68">
        <f>'BA Form 2 Event Data'!M21</f>
        <v>0</v>
      </c>
      <c r="H18" s="68">
        <f>'BA Form 2 Event Data'!X21</f>
        <v>0</v>
      </c>
      <c r="J18" s="68">
        <f>'BA Form 2 Event Data'!N21</f>
        <v>0</v>
      </c>
      <c r="K18" s="68">
        <f>'BA Form 2 Event Data'!Y21</f>
        <v>0</v>
      </c>
      <c r="M18" s="68">
        <f>'BA Form 2 Event Data'!O21</f>
        <v>0</v>
      </c>
      <c r="N18" s="68">
        <f>'BA Form 2 Event Data'!Z21</f>
        <v>0</v>
      </c>
      <c r="P18" s="68">
        <f>'BA Form 2 Event Data'!P21</f>
        <v>0</v>
      </c>
      <c r="Q18" s="57">
        <f>'BA Form 2 Event Data'!AA21</f>
        <v>0</v>
      </c>
      <c r="S18" s="68">
        <f>'BA Form 2 Event Data'!Q21</f>
        <v>0</v>
      </c>
      <c r="T18" s="68">
        <f>'BA Form 2 Event Data'!AB21</f>
        <v>0</v>
      </c>
      <c r="V18" s="68">
        <f ca="1">IF(CELL("type",'Data Entry'!$G18) = "v",((E18+H18+K18+N18+Q18+T18)-(D18+G18+J18+M18+P18+S18)),"")</f>
        <v>0</v>
      </c>
    </row>
    <row r="19" spans="1:22">
      <c r="A19" s="1">
        <v>16</v>
      </c>
      <c r="B19" s="21">
        <f ca="1">IF(CELL("type",'Data Entry'!$C19) = "v",'Data Entry'!$C19,"")</f>
        <v>40661.673009259262</v>
      </c>
      <c r="C19" s="25">
        <f ca="1">IF(CELL("type",'Data Entry'!$E19)="v",'Data Entry'!$E19,"")</f>
        <v>-7.0999999999999994E-2</v>
      </c>
      <c r="D19" s="68">
        <f>'BA Form 2 Event Data'!L22</f>
        <v>0</v>
      </c>
      <c r="E19" s="68">
        <f>'BA Form 2 Event Data'!W22</f>
        <v>0</v>
      </c>
      <c r="G19" s="68">
        <f>'BA Form 2 Event Data'!M22</f>
        <v>0</v>
      </c>
      <c r="H19" s="68">
        <f>'BA Form 2 Event Data'!X22</f>
        <v>0</v>
      </c>
      <c r="J19" s="68">
        <f>'BA Form 2 Event Data'!N22</f>
        <v>0</v>
      </c>
      <c r="K19" s="68">
        <f>'BA Form 2 Event Data'!Y22</f>
        <v>0</v>
      </c>
      <c r="M19" s="68">
        <f>'BA Form 2 Event Data'!O22</f>
        <v>0</v>
      </c>
      <c r="N19" s="68">
        <f>'BA Form 2 Event Data'!Z22</f>
        <v>0</v>
      </c>
      <c r="P19" s="68">
        <f>'BA Form 2 Event Data'!P22</f>
        <v>0</v>
      </c>
      <c r="Q19" s="57">
        <f>'BA Form 2 Event Data'!AA22</f>
        <v>0</v>
      </c>
      <c r="S19" s="68">
        <f>'BA Form 2 Event Data'!Q22</f>
        <v>0</v>
      </c>
      <c r="T19" s="68">
        <f>'BA Form 2 Event Data'!AB22</f>
        <v>0</v>
      </c>
      <c r="V19" s="68">
        <f ca="1">IF(CELL("type",'Data Entry'!$G19) = "v",((E19+H19+K19+N19+Q19+T19)-(D19+G19+J19+M19+P19+S19)),"")</f>
        <v>0</v>
      </c>
    </row>
    <row r="20" spans="1:22">
      <c r="A20" s="1">
        <v>17</v>
      </c>
      <c r="B20" s="22">
        <f ca="1">IF(CELL("type",'Data Entry'!$C20) = "v",'Data Entry'!$C20,"")</f>
        <v>40679.137291666666</v>
      </c>
      <c r="C20" s="2">
        <f ca="1">IF(CELL("type",'Data Entry'!$E20)="v",'Data Entry'!$E20,"")</f>
        <v>-6.5000000000000002E-2</v>
      </c>
      <c r="D20" s="57">
        <f>'BA Form 2 Event Data'!L23</f>
        <v>0</v>
      </c>
      <c r="E20" s="57">
        <f>'BA Form 2 Event Data'!W23</f>
        <v>0</v>
      </c>
      <c r="G20" s="57">
        <f>'BA Form 2 Event Data'!M23</f>
        <v>0</v>
      </c>
      <c r="H20" s="57">
        <f>'BA Form 2 Event Data'!X23</f>
        <v>0</v>
      </c>
      <c r="J20" s="57">
        <f>'BA Form 2 Event Data'!N23</f>
        <v>0</v>
      </c>
      <c r="K20" s="57">
        <f>'BA Form 2 Event Data'!Y23</f>
        <v>0</v>
      </c>
      <c r="M20" s="57">
        <f>'BA Form 2 Event Data'!O23</f>
        <v>0</v>
      </c>
      <c r="N20" s="57">
        <f>'BA Form 2 Event Data'!Z23</f>
        <v>0</v>
      </c>
      <c r="P20" s="57">
        <f>'BA Form 2 Event Data'!P23</f>
        <v>0</v>
      </c>
      <c r="Q20" s="57">
        <f>'BA Form 2 Event Data'!AA23</f>
        <v>0</v>
      </c>
      <c r="S20" s="57">
        <f>'BA Form 2 Event Data'!Q23</f>
        <v>0</v>
      </c>
      <c r="T20" s="57">
        <f>'BA Form 2 Event Data'!AB23</f>
        <v>0</v>
      </c>
      <c r="V20" s="57">
        <f ca="1">IF(CELL("type",'Data Entry'!$G20) = "v",((E20+H20+K20+N20+Q20+T20)-(D20+G20+J20+M20+P20+S20)),"")</f>
        <v>0</v>
      </c>
    </row>
    <row r="21" spans="1:22">
      <c r="A21" s="1">
        <v>18</v>
      </c>
      <c r="B21" s="22">
        <f ca="1">IF(CELL("type",'Data Entry'!$C21) = "v",'Data Entry'!$C21,"")</f>
        <v>40695.461458333331</v>
      </c>
      <c r="C21" s="2">
        <f ca="1">IF(CELL("type",'Data Entry'!$E21)="v",'Data Entry'!$E21,"")</f>
        <v>-6.4000000000000001E-2</v>
      </c>
      <c r="D21" s="57">
        <f>'BA Form 2 Event Data'!L24</f>
        <v>0</v>
      </c>
      <c r="E21" s="57">
        <f>'BA Form 2 Event Data'!W24</f>
        <v>0</v>
      </c>
      <c r="G21" s="57">
        <f>'BA Form 2 Event Data'!M24</f>
        <v>0</v>
      </c>
      <c r="H21" s="57">
        <f>'BA Form 2 Event Data'!X24</f>
        <v>0</v>
      </c>
      <c r="J21" s="57">
        <f>'BA Form 2 Event Data'!N24</f>
        <v>0</v>
      </c>
      <c r="K21" s="57">
        <f>'BA Form 2 Event Data'!Y24</f>
        <v>0</v>
      </c>
      <c r="M21" s="57">
        <f>'BA Form 2 Event Data'!O24</f>
        <v>0</v>
      </c>
      <c r="N21" s="57">
        <f>'BA Form 2 Event Data'!Z24</f>
        <v>0</v>
      </c>
      <c r="P21" s="57">
        <f>'BA Form 2 Event Data'!P24</f>
        <v>0</v>
      </c>
      <c r="Q21" s="57">
        <f>'BA Form 2 Event Data'!AA24</f>
        <v>0</v>
      </c>
      <c r="S21" s="57">
        <f>'BA Form 2 Event Data'!Q24</f>
        <v>0</v>
      </c>
      <c r="T21" s="57">
        <f>'BA Form 2 Event Data'!AB24</f>
        <v>0</v>
      </c>
      <c r="V21" s="57">
        <f ca="1">IF(CELL("type",'Data Entry'!$G21) = "v",((E21+H21+K21+N21+Q21+T21)-(D21+G21+J21+M21+P21+S21)),"")</f>
        <v>0</v>
      </c>
    </row>
    <row r="22" spans="1:22">
      <c r="A22" s="1">
        <v>19</v>
      </c>
      <c r="B22" s="21">
        <f ca="1">IF(CELL("type",'Data Entry'!$C22) = "v",'Data Entry'!$C22,"")</f>
        <v>40700.581064814818</v>
      </c>
      <c r="C22" s="25">
        <f ca="1">IF(CELL("type",'Data Entry'!$E22)="v",'Data Entry'!$E22,"")</f>
        <v>-7.6999999999999999E-2</v>
      </c>
      <c r="D22" s="68">
        <f>'BA Form 2 Event Data'!L25</f>
        <v>0</v>
      </c>
      <c r="E22" s="68">
        <f>'BA Form 2 Event Data'!W25</f>
        <v>0</v>
      </c>
      <c r="G22" s="68">
        <f>'BA Form 2 Event Data'!M25</f>
        <v>0</v>
      </c>
      <c r="H22" s="68">
        <f>'BA Form 2 Event Data'!X25</f>
        <v>0</v>
      </c>
      <c r="J22" s="68">
        <f>'BA Form 2 Event Data'!N25</f>
        <v>0</v>
      </c>
      <c r="K22" s="68">
        <f>'BA Form 2 Event Data'!Y25</f>
        <v>0</v>
      </c>
      <c r="M22" s="68">
        <f>'BA Form 2 Event Data'!O25</f>
        <v>0</v>
      </c>
      <c r="N22" s="68">
        <f>'BA Form 2 Event Data'!Z25</f>
        <v>0</v>
      </c>
      <c r="P22" s="68">
        <f>'BA Form 2 Event Data'!P25</f>
        <v>0</v>
      </c>
      <c r="Q22" s="57">
        <f>'BA Form 2 Event Data'!AA25</f>
        <v>0</v>
      </c>
      <c r="S22" s="68">
        <f>'BA Form 2 Event Data'!Q25</f>
        <v>0</v>
      </c>
      <c r="T22" s="68">
        <f>'BA Form 2 Event Data'!AB25</f>
        <v>0</v>
      </c>
      <c r="V22" s="68">
        <f ca="1">IF(CELL("type",'Data Entry'!$G22) = "v",((E22+H22+K22+N22+Q22+T22)-(D22+G22+J22+M22+P22+S22)),"")</f>
        <v>0</v>
      </c>
    </row>
    <row r="23" spans="1:22">
      <c r="A23" s="1">
        <v>20</v>
      </c>
      <c r="B23" s="21">
        <f ca="1">IF(CELL("type",'Data Entry'!$C23) = "v",'Data Entry'!$C23,"")</f>
        <v>40710.687731481485</v>
      </c>
      <c r="C23" s="25">
        <f ca="1">IF(CELL("type",'Data Entry'!$E23)="v",'Data Entry'!$E23,"")</f>
        <v>-5.7000000000000002E-2</v>
      </c>
      <c r="D23" s="68">
        <f>'BA Form 2 Event Data'!L26</f>
        <v>0</v>
      </c>
      <c r="E23" s="68">
        <f>'BA Form 2 Event Data'!W26</f>
        <v>0</v>
      </c>
      <c r="G23" s="68">
        <f>'BA Form 2 Event Data'!M26</f>
        <v>0</v>
      </c>
      <c r="H23" s="68">
        <f>'BA Form 2 Event Data'!X26</f>
        <v>0</v>
      </c>
      <c r="J23" s="68">
        <f>'BA Form 2 Event Data'!N26</f>
        <v>0</v>
      </c>
      <c r="K23" s="68">
        <f>'BA Form 2 Event Data'!Y26</f>
        <v>0</v>
      </c>
      <c r="M23" s="68">
        <f>'BA Form 2 Event Data'!O26</f>
        <v>0</v>
      </c>
      <c r="N23" s="68">
        <f>'BA Form 2 Event Data'!Z26</f>
        <v>0</v>
      </c>
      <c r="P23" s="68">
        <f>'BA Form 2 Event Data'!P26</f>
        <v>0</v>
      </c>
      <c r="Q23" s="57">
        <f>'BA Form 2 Event Data'!AA26</f>
        <v>0</v>
      </c>
      <c r="S23" s="68">
        <f>'BA Form 2 Event Data'!Q26</f>
        <v>0</v>
      </c>
      <c r="T23" s="68">
        <f>'BA Form 2 Event Data'!AB26</f>
        <v>0</v>
      </c>
      <c r="V23" s="68">
        <f ca="1">IF(CELL("type",'Data Entry'!$G23) = "v",((E23+H23+K23+N23+Q23+T23)-(D23+G23+J23+M23+P23+S23)),"")</f>
        <v>0</v>
      </c>
    </row>
    <row r="24" spans="1:22">
      <c r="A24" s="1">
        <v>21</v>
      </c>
      <c r="B24" s="23">
        <f ca="1">IF(CELL("type",'Data Entry'!$C24) = "v",'Data Entry'!$C24,"")</f>
        <v>40716.751481481479</v>
      </c>
      <c r="C24" s="2">
        <f ca="1">IF(CELL("type",'Data Entry'!$E24)="v",'Data Entry'!$E24,"")</f>
        <v>-5.0999999999999997E-2</v>
      </c>
      <c r="D24" s="57">
        <f>'BA Form 2 Event Data'!L27</f>
        <v>0</v>
      </c>
      <c r="E24" s="57">
        <f>'BA Form 2 Event Data'!W27</f>
        <v>0</v>
      </c>
      <c r="G24" s="57">
        <f>'BA Form 2 Event Data'!M27</f>
        <v>0</v>
      </c>
      <c r="H24" s="57">
        <f>'BA Form 2 Event Data'!X27</f>
        <v>0</v>
      </c>
      <c r="J24" s="57">
        <f>'BA Form 2 Event Data'!N27</f>
        <v>0</v>
      </c>
      <c r="K24" s="57">
        <f>'BA Form 2 Event Data'!Y27</f>
        <v>0</v>
      </c>
      <c r="M24" s="57">
        <f>'BA Form 2 Event Data'!O27</f>
        <v>0</v>
      </c>
      <c r="N24" s="57">
        <f>'BA Form 2 Event Data'!Z27</f>
        <v>0</v>
      </c>
      <c r="P24" s="57">
        <f>'BA Form 2 Event Data'!P27</f>
        <v>0</v>
      </c>
      <c r="Q24" s="57">
        <f>'BA Form 2 Event Data'!AA27</f>
        <v>0</v>
      </c>
      <c r="S24" s="57">
        <f>'BA Form 2 Event Data'!Q27</f>
        <v>0</v>
      </c>
      <c r="T24" s="57">
        <f>'BA Form 2 Event Data'!AB27</f>
        <v>0</v>
      </c>
      <c r="V24" s="57">
        <f ca="1">IF(CELL("type",'Data Entry'!$G24) = "v",((E24+H24+K24+N24+Q24+T24)-(D24+G24+J24+M24+P24+S24)),"")</f>
        <v>0</v>
      </c>
    </row>
    <row r="25" spans="1:22">
      <c r="A25" s="1">
        <v>22</v>
      </c>
      <c r="B25" s="23">
        <f ca="1">IF(CELL("type",'Data Entry'!$C25) = "v",'Data Entry'!$C25,"")</f>
        <v>40718.881990740738</v>
      </c>
      <c r="C25" s="2">
        <f ca="1">IF(CELL("type",'Data Entry'!$E25)="v",'Data Entry'!$E25,"")</f>
        <v>-3.5000000000000003E-2</v>
      </c>
      <c r="D25" s="57">
        <f>'BA Form 2 Event Data'!L28</f>
        <v>0</v>
      </c>
      <c r="E25" s="57">
        <f>'BA Form 2 Event Data'!W28</f>
        <v>0</v>
      </c>
      <c r="G25" s="57">
        <f>'BA Form 2 Event Data'!M28</f>
        <v>0</v>
      </c>
      <c r="H25" s="57">
        <f>'BA Form 2 Event Data'!X28</f>
        <v>0</v>
      </c>
      <c r="J25" s="57">
        <f>'BA Form 2 Event Data'!N28</f>
        <v>0</v>
      </c>
      <c r="K25" s="57">
        <f>'BA Form 2 Event Data'!Y28</f>
        <v>0</v>
      </c>
      <c r="M25" s="57">
        <f>'BA Form 2 Event Data'!O28</f>
        <v>0</v>
      </c>
      <c r="N25" s="57">
        <f>'BA Form 2 Event Data'!Z28</f>
        <v>0</v>
      </c>
      <c r="P25" s="57">
        <f>'BA Form 2 Event Data'!P28</f>
        <v>0</v>
      </c>
      <c r="Q25" s="57">
        <f>'BA Form 2 Event Data'!AA28</f>
        <v>0</v>
      </c>
      <c r="S25" s="57">
        <f>'BA Form 2 Event Data'!Q28</f>
        <v>0</v>
      </c>
      <c r="T25" s="57">
        <f>'BA Form 2 Event Data'!AB28</f>
        <v>0</v>
      </c>
      <c r="V25" s="57">
        <f ca="1">IF(CELL("type",'Data Entry'!$G25) = "v",((E25+H25+K25+N25+Q25+T25)-(D25+G25+J25+M25+P25+S25)),"")</f>
        <v>0</v>
      </c>
    </row>
    <row r="26" spans="1:22">
      <c r="A26" s="1">
        <v>23</v>
      </c>
      <c r="B26" s="21">
        <f ca="1">IF(CELL("type",'Data Entry'!$C26) = "v",'Data Entry'!$C26,"")</f>
        <v>40727.012060185189</v>
      </c>
      <c r="C26" s="25">
        <f ca="1">IF(CELL("type",'Data Entry'!$E26)="v",'Data Entry'!$E26,"")</f>
        <v>-4.9000000000000002E-2</v>
      </c>
      <c r="D26" s="68">
        <f>'BA Form 2 Event Data'!L29</f>
        <v>0</v>
      </c>
      <c r="E26" s="68">
        <f>'BA Form 2 Event Data'!W29</f>
        <v>0</v>
      </c>
      <c r="G26" s="68">
        <f>'BA Form 2 Event Data'!M29</f>
        <v>0</v>
      </c>
      <c r="H26" s="68">
        <f>'BA Form 2 Event Data'!X29</f>
        <v>0</v>
      </c>
      <c r="J26" s="68">
        <f>'BA Form 2 Event Data'!N29</f>
        <v>0</v>
      </c>
      <c r="K26" s="68">
        <f>'BA Form 2 Event Data'!Y29</f>
        <v>0</v>
      </c>
      <c r="M26" s="68">
        <f>'BA Form 2 Event Data'!O29</f>
        <v>0</v>
      </c>
      <c r="N26" s="68">
        <f>'BA Form 2 Event Data'!Z29</f>
        <v>0</v>
      </c>
      <c r="P26" s="68">
        <f>'BA Form 2 Event Data'!P29</f>
        <v>0</v>
      </c>
      <c r="Q26" s="57">
        <f>'BA Form 2 Event Data'!AA29</f>
        <v>0</v>
      </c>
      <c r="S26" s="68">
        <f>'BA Form 2 Event Data'!Q29</f>
        <v>0</v>
      </c>
      <c r="T26" s="68">
        <f>'BA Form 2 Event Data'!AB29</f>
        <v>0</v>
      </c>
      <c r="V26" s="68">
        <f ca="1">IF(CELL("type",'Data Entry'!$G26) = "v",((E26+H26+K26+N26+Q26+T26)-(D26+G26+J26+M26+P26+S26)),"")</f>
        <v>0</v>
      </c>
    </row>
    <row r="27" spans="1:22">
      <c r="A27" s="1">
        <v>24</v>
      </c>
      <c r="B27" s="21">
        <f ca="1">IF(CELL("type",'Data Entry'!$C27) = "v",'Data Entry'!$C27,"")</f>
        <v>40734.887361111112</v>
      </c>
      <c r="C27" s="25">
        <f ca="1">IF(CELL("type",'Data Entry'!$E27)="v",'Data Entry'!$E27,"")</f>
        <v>-5.3999999999999999E-2</v>
      </c>
      <c r="D27" s="68">
        <f>'BA Form 2 Event Data'!L30</f>
        <v>0</v>
      </c>
      <c r="E27" s="68">
        <f>'BA Form 2 Event Data'!W30</f>
        <v>0</v>
      </c>
      <c r="G27" s="68">
        <f>'BA Form 2 Event Data'!M30</f>
        <v>0</v>
      </c>
      <c r="H27" s="68">
        <f>'BA Form 2 Event Data'!X30</f>
        <v>0</v>
      </c>
      <c r="J27" s="68">
        <f>'BA Form 2 Event Data'!N30</f>
        <v>0</v>
      </c>
      <c r="K27" s="68">
        <f>'BA Form 2 Event Data'!Y30</f>
        <v>0</v>
      </c>
      <c r="M27" s="68">
        <f>'BA Form 2 Event Data'!O30</f>
        <v>0</v>
      </c>
      <c r="N27" s="68">
        <f>'BA Form 2 Event Data'!Z30</f>
        <v>0</v>
      </c>
      <c r="P27" s="68">
        <f>'BA Form 2 Event Data'!P30</f>
        <v>0</v>
      </c>
      <c r="Q27" s="57">
        <f>'BA Form 2 Event Data'!AA30</f>
        <v>0</v>
      </c>
      <c r="S27" s="68">
        <f>'BA Form 2 Event Data'!Q30</f>
        <v>0</v>
      </c>
      <c r="T27" s="68">
        <f>'BA Form 2 Event Data'!AB30</f>
        <v>0</v>
      </c>
      <c r="V27" s="68">
        <f ca="1">IF(CELL("type",'Data Entry'!$G27) = "v",((E27+H27+K27+N27+Q27+T27)-(D27+G27+J27+M27+P27+S27)),"")</f>
        <v>0</v>
      </c>
    </row>
    <row r="28" spans="1:22">
      <c r="A28" s="1">
        <v>25</v>
      </c>
      <c r="B28" s="23">
        <f ca="1">IF(CELL("type",'Data Entry'!$C28) = "v",'Data Entry'!$C28,"")</f>
        <v>40754.095694444448</v>
      </c>
      <c r="C28" s="2">
        <f ca="1">IF(CELL("type",'Data Entry'!$E28)="v",'Data Entry'!$E28,"")</f>
        <v>-5.6000000000000001E-2</v>
      </c>
      <c r="D28" s="57">
        <f>'BA Form 2 Event Data'!L31</f>
        <v>0</v>
      </c>
      <c r="E28" s="57">
        <f>'BA Form 2 Event Data'!W31</f>
        <v>0</v>
      </c>
      <c r="G28" s="57">
        <f>'BA Form 2 Event Data'!M31</f>
        <v>0</v>
      </c>
      <c r="H28" s="57">
        <f>'BA Form 2 Event Data'!X31</f>
        <v>0</v>
      </c>
      <c r="J28" s="57">
        <f>'BA Form 2 Event Data'!N31</f>
        <v>0</v>
      </c>
      <c r="K28" s="57">
        <f>'BA Form 2 Event Data'!Y31</f>
        <v>0</v>
      </c>
      <c r="M28" s="57">
        <f>'BA Form 2 Event Data'!O31</f>
        <v>0</v>
      </c>
      <c r="N28" s="57">
        <f>'BA Form 2 Event Data'!Z31</f>
        <v>0</v>
      </c>
      <c r="P28" s="57">
        <f>'BA Form 2 Event Data'!P31</f>
        <v>0</v>
      </c>
      <c r="Q28" s="57">
        <f>'BA Form 2 Event Data'!AA31</f>
        <v>0</v>
      </c>
      <c r="S28" s="57">
        <f>'BA Form 2 Event Data'!Q31</f>
        <v>0</v>
      </c>
      <c r="T28" s="57">
        <f>'BA Form 2 Event Data'!AB31</f>
        <v>0</v>
      </c>
      <c r="V28" s="57">
        <f ca="1">IF(CELL("type",'Data Entry'!$G28) = "v",((E28+H28+K28+N28-Q28*10*'Data Entry'!$G28+T28)-(D28+G28+J28+M28+S28)),"")</f>
        <v>0</v>
      </c>
    </row>
    <row r="29" spans="1:22">
      <c r="A29" s="1">
        <v>26</v>
      </c>
      <c r="B29" s="23">
        <f ca="1">IF(CELL("type",'Data Entry'!$C29) = "v",'Data Entry'!$C29,"")</f>
        <v>40757.47152777778</v>
      </c>
      <c r="C29" s="2">
        <f ca="1">IF(CELL("type",'Data Entry'!$E29)="v",'Data Entry'!$E29,"")</f>
        <v>-6.2E-2</v>
      </c>
      <c r="D29" s="57">
        <f>'BA Form 2 Event Data'!L32</f>
        <v>0</v>
      </c>
      <c r="E29" s="57">
        <f>'BA Form 2 Event Data'!W32</f>
        <v>0</v>
      </c>
      <c r="G29" s="57">
        <f>'BA Form 2 Event Data'!M32</f>
        <v>0</v>
      </c>
      <c r="H29" s="57">
        <f>'BA Form 2 Event Data'!X32</f>
        <v>0</v>
      </c>
      <c r="J29" s="57">
        <f>'BA Form 2 Event Data'!N32</f>
        <v>0</v>
      </c>
      <c r="K29" s="57">
        <f>'BA Form 2 Event Data'!Y32</f>
        <v>0</v>
      </c>
      <c r="M29" s="57">
        <f>'BA Form 2 Event Data'!O32</f>
        <v>0</v>
      </c>
      <c r="N29" s="57">
        <f>'BA Form 2 Event Data'!Z32</f>
        <v>0</v>
      </c>
      <c r="P29" s="57">
        <f>'BA Form 2 Event Data'!P32</f>
        <v>0</v>
      </c>
      <c r="Q29" s="57">
        <f>'BA Form 2 Event Data'!AA32</f>
        <v>0</v>
      </c>
      <c r="S29" s="57">
        <f>'BA Form 2 Event Data'!Q32</f>
        <v>0</v>
      </c>
      <c r="T29" s="57">
        <f>'BA Form 2 Event Data'!AB32</f>
        <v>0</v>
      </c>
      <c r="V29" s="57">
        <f ca="1">IF(CELL("type",'Data Entry'!$G29) = "v",((E29+H29+K29+N29-Q29*10*'Data Entry'!$G29+T29)-(D29+G29+J29+M29+S29)),"")</f>
        <v>0</v>
      </c>
    </row>
    <row r="30" spans="1:22">
      <c r="A30" s="1">
        <v>27</v>
      </c>
      <c r="B30" s="21">
        <f ca="1">IF(CELL("type",'Data Entry'!$C30) = "v",'Data Entry'!$C30,"")</f>
        <v>40765.364444444444</v>
      </c>
      <c r="C30" s="25">
        <f ca="1">IF(CELL("type",'Data Entry'!$E30)="v",'Data Entry'!$E30,"")</f>
        <v>-9.5000000000000001E-2</v>
      </c>
      <c r="D30" s="68">
        <f>'BA Form 2 Event Data'!L33</f>
        <v>0</v>
      </c>
      <c r="E30" s="68">
        <f>'BA Form 2 Event Data'!W33</f>
        <v>0</v>
      </c>
      <c r="G30" s="68">
        <f>'BA Form 2 Event Data'!M33</f>
        <v>0</v>
      </c>
      <c r="H30" s="68">
        <f>'BA Form 2 Event Data'!X33</f>
        <v>0</v>
      </c>
      <c r="J30" s="68">
        <f>'BA Form 2 Event Data'!N33</f>
        <v>0</v>
      </c>
      <c r="K30" s="68">
        <f>'BA Form 2 Event Data'!Y33</f>
        <v>0</v>
      </c>
      <c r="M30" s="68">
        <f>'BA Form 2 Event Data'!O33</f>
        <v>0</v>
      </c>
      <c r="N30" s="68">
        <f>'BA Form 2 Event Data'!Z33</f>
        <v>0</v>
      </c>
      <c r="P30" s="68">
        <f>'BA Form 2 Event Data'!P33</f>
        <v>0</v>
      </c>
      <c r="Q30" s="57">
        <f>'BA Form 2 Event Data'!AA33</f>
        <v>0</v>
      </c>
      <c r="S30" s="68">
        <f>'BA Form 2 Event Data'!Q33</f>
        <v>0</v>
      </c>
      <c r="T30" s="68">
        <f>'BA Form 2 Event Data'!AB33</f>
        <v>0</v>
      </c>
      <c r="V30" s="68">
        <f ca="1">IF(CELL("type",'Data Entry'!$G30) = "v",((E30+H30+K30+N30-Q30*10*'Data Entry'!$G30+T30)-(D30+G30+J30+M30+S30)),"")</f>
        <v>0</v>
      </c>
    </row>
    <row r="31" spans="1:22">
      <c r="A31" s="1">
        <v>28</v>
      </c>
      <c r="B31" s="21">
        <f ca="1">IF(CELL("type",'Data Entry'!$C31) = "v",'Data Entry'!$C31,"")</f>
        <v>40784.309074074074</v>
      </c>
      <c r="C31" s="25">
        <f ca="1">IF(CELL("type",'Data Entry'!$E31)="v",'Data Entry'!$E31,"")</f>
        <v>-7.8E-2</v>
      </c>
      <c r="D31" s="68">
        <f>'BA Form 2 Event Data'!L34</f>
        <v>0</v>
      </c>
      <c r="E31" s="68">
        <f>'BA Form 2 Event Data'!W34</f>
        <v>0</v>
      </c>
      <c r="G31" s="68">
        <f>'BA Form 2 Event Data'!M34</f>
        <v>0</v>
      </c>
      <c r="H31" s="68">
        <f>'BA Form 2 Event Data'!X34</f>
        <v>0</v>
      </c>
      <c r="J31" s="68">
        <f>'BA Form 2 Event Data'!N34</f>
        <v>0</v>
      </c>
      <c r="K31" s="68">
        <f>'BA Form 2 Event Data'!Y34</f>
        <v>0</v>
      </c>
      <c r="M31" s="68">
        <f>'BA Form 2 Event Data'!O34</f>
        <v>0</v>
      </c>
      <c r="N31" s="68">
        <f>'BA Form 2 Event Data'!Z34</f>
        <v>0</v>
      </c>
      <c r="P31" s="68">
        <f>'BA Form 2 Event Data'!P34</f>
        <v>0</v>
      </c>
      <c r="Q31" s="57">
        <f>'BA Form 2 Event Data'!AA34</f>
        <v>0</v>
      </c>
      <c r="S31" s="68">
        <f>'BA Form 2 Event Data'!Q34</f>
        <v>0</v>
      </c>
      <c r="T31" s="68">
        <f>'BA Form 2 Event Data'!AB34</f>
        <v>0</v>
      </c>
      <c r="V31" s="68">
        <f ca="1">IF(CELL("type",'Data Entry'!$G31) = "v",((E31+H31+K31+N31-Q31*10*'Data Entry'!$G31+T31)-(D31+G31+J31+M31+S31)),"")</f>
        <v>0</v>
      </c>
    </row>
    <row r="32" spans="1:22">
      <c r="A32" s="1">
        <v>29</v>
      </c>
      <c r="B32" s="23">
        <f ca="1">IF(CELL("type",'Data Entry'!$C32) = "v",'Data Entry'!$C32,"")</f>
        <v>40809.44222222222</v>
      </c>
      <c r="C32" s="2">
        <f ca="1">IF(CELL("type",'Data Entry'!$E32)="v",'Data Entry'!$E32,"")</f>
        <v>-4.8000000000000001E-2</v>
      </c>
      <c r="D32" s="57">
        <f>'BA Form 2 Event Data'!L35</f>
        <v>0</v>
      </c>
      <c r="E32" s="57">
        <f>'BA Form 2 Event Data'!W35</f>
        <v>0</v>
      </c>
      <c r="G32" s="57">
        <f>'BA Form 2 Event Data'!M35</f>
        <v>0</v>
      </c>
      <c r="H32" s="57">
        <f>'BA Form 2 Event Data'!X35</f>
        <v>0</v>
      </c>
      <c r="J32" s="57">
        <f>'BA Form 2 Event Data'!N35</f>
        <v>0</v>
      </c>
      <c r="K32" s="57">
        <f>'BA Form 2 Event Data'!Y35</f>
        <v>0</v>
      </c>
      <c r="M32" s="57">
        <f>'BA Form 2 Event Data'!O35</f>
        <v>0</v>
      </c>
      <c r="N32" s="57">
        <f>'BA Form 2 Event Data'!Z35</f>
        <v>0</v>
      </c>
      <c r="P32" s="57">
        <f>'BA Form 2 Event Data'!P35</f>
        <v>0</v>
      </c>
      <c r="Q32" s="57">
        <f>'BA Form 2 Event Data'!AA35</f>
        <v>0</v>
      </c>
      <c r="S32" s="57">
        <f>'BA Form 2 Event Data'!Q35</f>
        <v>0</v>
      </c>
      <c r="T32" s="57">
        <f>'BA Form 2 Event Data'!AB35</f>
        <v>0</v>
      </c>
      <c r="V32" s="57">
        <f ca="1">IF(CELL("type",'Data Entry'!$G32) = "v",((E32+H32+K32+N32-Q32*10*'Data Entry'!$G32+T32)-(D32+G32+J32+M32+S32)),"")</f>
        <v>0</v>
      </c>
    </row>
    <row r="33" spans="1:22">
      <c r="A33" s="1">
        <v>30</v>
      </c>
      <c r="B33" s="23">
        <f ca="1">IF(CELL("type",'Data Entry'!$C33) = "v",'Data Entry'!$C33,"")</f>
        <v>40819.023564814815</v>
      </c>
      <c r="C33" s="2">
        <f ca="1">IF(CELL("type",'Data Entry'!$E33)="v",'Data Entry'!$E33,"")</f>
        <v>-6.3E-2</v>
      </c>
      <c r="D33" s="57">
        <f>'BA Form 2 Event Data'!L36</f>
        <v>0</v>
      </c>
      <c r="E33" s="57">
        <f>'BA Form 2 Event Data'!W36</f>
        <v>0</v>
      </c>
      <c r="G33" s="57">
        <f>'BA Form 2 Event Data'!M36</f>
        <v>0</v>
      </c>
      <c r="H33" s="57">
        <f>'BA Form 2 Event Data'!X36</f>
        <v>0</v>
      </c>
      <c r="J33" s="57">
        <f>'BA Form 2 Event Data'!N36</f>
        <v>0</v>
      </c>
      <c r="K33" s="57">
        <f>'BA Form 2 Event Data'!Y36</f>
        <v>0</v>
      </c>
      <c r="M33" s="57">
        <f>'BA Form 2 Event Data'!O36</f>
        <v>0</v>
      </c>
      <c r="N33" s="57">
        <f>'BA Form 2 Event Data'!Z36</f>
        <v>0</v>
      </c>
      <c r="P33" s="57">
        <f>'BA Form 2 Event Data'!P36</f>
        <v>0</v>
      </c>
      <c r="Q33" s="57">
        <f>'BA Form 2 Event Data'!AA36</f>
        <v>0</v>
      </c>
      <c r="S33" s="57">
        <f>'BA Form 2 Event Data'!Q36</f>
        <v>0</v>
      </c>
      <c r="T33" s="57">
        <f>'BA Form 2 Event Data'!AB36</f>
        <v>0</v>
      </c>
      <c r="V33" s="57">
        <f ca="1">IF(CELL("type",'Data Entry'!$G33) = "v",((E33+H33+K33+N33-Q33*10*'Data Entry'!$G33+T33)-(D33+G33+J33+M33+S33)),"")</f>
        <v>0</v>
      </c>
    </row>
    <row r="34" spans="1:22" ht="15.75">
      <c r="A34" s="1">
        <v>31</v>
      </c>
      <c r="B34" s="21" t="str">
        <f ca="1">IF(CELL("type",'Data Entry'!$C34) = "v",'Data Entry'!$C34,"")</f>
        <v/>
      </c>
      <c r="C34" s="25" t="str">
        <f ca="1">IF(CELL("type",'Data Entry'!$E34)="v",'Data Entry'!$E34,"")</f>
        <v/>
      </c>
      <c r="D34" s="68">
        <f>'BA Form 2 Event Data'!L37</f>
        <v>0</v>
      </c>
      <c r="E34" s="68">
        <f>'BA Form 2 Event Data'!W37</f>
        <v>0</v>
      </c>
      <c r="G34" s="68">
        <f>'BA Form 2 Event Data'!M37</f>
        <v>0</v>
      </c>
      <c r="H34" s="68">
        <f>'BA Form 2 Event Data'!X37</f>
        <v>0</v>
      </c>
      <c r="J34" s="68">
        <f>'BA Form 2 Event Data'!N37</f>
        <v>0</v>
      </c>
      <c r="K34" s="68">
        <f>'BA Form 2 Event Data'!Y37</f>
        <v>0</v>
      </c>
      <c r="M34" s="68">
        <f>'BA Form 2 Event Data'!O37</f>
        <v>0</v>
      </c>
      <c r="N34" s="68">
        <f>'BA Form 2 Event Data'!Z37</f>
        <v>0</v>
      </c>
      <c r="P34" s="68">
        <f>'BA Form 2 Event Data'!P37</f>
        <v>0</v>
      </c>
      <c r="Q34" s="57">
        <f>'BA Form 2 Event Data'!AA37</f>
        <v>0</v>
      </c>
      <c r="S34" s="68">
        <f>'BA Form 2 Event Data'!Q37</f>
        <v>0</v>
      </c>
      <c r="T34" s="68">
        <f>'BA Form 2 Event Data'!AB37</f>
        <v>0</v>
      </c>
      <c r="U34" s="45"/>
      <c r="V34" s="68">
        <f ca="1">IF(CELL("type",'Data Entry'!$G34) = "v",((E34+H34+K34+N34-Q34*10*'Data Entry'!$G34+T34)-(D34+G34+J34+M34+S34)),"")</f>
        <v>0</v>
      </c>
    </row>
    <row r="35" spans="1:22" ht="15.75">
      <c r="A35" s="1">
        <v>32</v>
      </c>
      <c r="B35" s="21" t="str">
        <f ca="1">IF(CELL("type",'Data Entry'!$C35) = "v",'Data Entry'!$C35,"")</f>
        <v/>
      </c>
      <c r="C35" s="25" t="str">
        <f ca="1">IF(CELL("type",'Data Entry'!$E35)="v",'Data Entry'!$E35,"")</f>
        <v/>
      </c>
      <c r="D35" s="68">
        <f>'BA Form 2 Event Data'!L38</f>
        <v>0</v>
      </c>
      <c r="E35" s="68">
        <f>'BA Form 2 Event Data'!W38</f>
        <v>0</v>
      </c>
      <c r="G35" s="68">
        <f>'BA Form 2 Event Data'!M38</f>
        <v>0</v>
      </c>
      <c r="H35" s="68">
        <f>'BA Form 2 Event Data'!X38</f>
        <v>0</v>
      </c>
      <c r="J35" s="68">
        <f>'BA Form 2 Event Data'!N38</f>
        <v>0</v>
      </c>
      <c r="K35" s="68">
        <f>'BA Form 2 Event Data'!Y38</f>
        <v>0</v>
      </c>
      <c r="M35" s="68">
        <f>'BA Form 2 Event Data'!O38</f>
        <v>0</v>
      </c>
      <c r="N35" s="68">
        <f>'BA Form 2 Event Data'!Z38</f>
        <v>0</v>
      </c>
      <c r="P35" s="68">
        <f>'BA Form 2 Event Data'!P38</f>
        <v>0</v>
      </c>
      <c r="Q35" s="57">
        <f>'BA Form 2 Event Data'!AA38</f>
        <v>0</v>
      </c>
      <c r="S35" s="68">
        <f>'BA Form 2 Event Data'!Q38</f>
        <v>0</v>
      </c>
      <c r="T35" s="68">
        <f>'BA Form 2 Event Data'!AB38</f>
        <v>0</v>
      </c>
      <c r="U35" s="45"/>
      <c r="V35" s="68">
        <f ca="1">IF(CELL("type",'Data Entry'!$G35) = "v",((E35+H35+K35+N35-Q35*10*'Data Entry'!$G35+T35)-(D35+G35+J35+M35+S35)),"")</f>
        <v>0</v>
      </c>
    </row>
    <row r="36" spans="1:22">
      <c r="A36" s="1">
        <v>33</v>
      </c>
      <c r="B36" s="23" t="str">
        <f ca="1">IF(CELL("type",'Data Entry'!$C36) = "v",'Data Entry'!$C36,"")</f>
        <v/>
      </c>
      <c r="C36" s="2" t="str">
        <f ca="1">IF(CELL("type",'Data Entry'!$E36)="v",'Data Entry'!$E36,"")</f>
        <v/>
      </c>
      <c r="D36" s="57">
        <f>'BA Form 2 Event Data'!L39</f>
        <v>0</v>
      </c>
      <c r="E36" s="57">
        <f>'BA Form 2 Event Data'!W39</f>
        <v>0</v>
      </c>
      <c r="G36" s="57">
        <f>'BA Form 2 Event Data'!M39</f>
        <v>0</v>
      </c>
      <c r="H36" s="57">
        <f>'BA Form 2 Event Data'!X39</f>
        <v>0</v>
      </c>
      <c r="J36" s="57">
        <f>'BA Form 2 Event Data'!N39</f>
        <v>0</v>
      </c>
      <c r="K36" s="57">
        <f>'BA Form 2 Event Data'!Y39</f>
        <v>0</v>
      </c>
      <c r="M36" s="57">
        <f>'BA Form 2 Event Data'!O39</f>
        <v>0</v>
      </c>
      <c r="N36" s="57">
        <f>'BA Form 2 Event Data'!Z39</f>
        <v>0</v>
      </c>
      <c r="P36" s="57">
        <f>'BA Form 2 Event Data'!P39</f>
        <v>0</v>
      </c>
      <c r="Q36" s="57">
        <f>'BA Form 2 Event Data'!AA39</f>
        <v>0</v>
      </c>
      <c r="S36" s="57">
        <f>'BA Form 2 Event Data'!Q39</f>
        <v>0</v>
      </c>
      <c r="T36" s="57">
        <f>'BA Form 2 Event Data'!AB39</f>
        <v>0</v>
      </c>
      <c r="V36" s="57">
        <f ca="1">IF(CELL("type",'Data Entry'!$G36) = "v",((E36+H36+K36+N36-Q36*10*'Data Entry'!$G36+T36)-(D36+G36+J36+M36+S36)),"")</f>
        <v>0</v>
      </c>
    </row>
    <row r="37" spans="1:22">
      <c r="A37" s="1">
        <v>34</v>
      </c>
      <c r="B37" s="23" t="str">
        <f ca="1">IF(CELL("type",'Data Entry'!$C37) = "v",'Data Entry'!$C37,"")</f>
        <v/>
      </c>
      <c r="C37" s="2" t="str">
        <f ca="1">IF(CELL("type",'Data Entry'!$E37)="v",'Data Entry'!$E37,"")</f>
        <v/>
      </c>
      <c r="D37" s="57">
        <f>'BA Form 2 Event Data'!L40</f>
        <v>0</v>
      </c>
      <c r="E37" s="57">
        <f>'BA Form 2 Event Data'!W40</f>
        <v>0</v>
      </c>
      <c r="G37" s="57">
        <f>'BA Form 2 Event Data'!M40</f>
        <v>0</v>
      </c>
      <c r="H37" s="57">
        <f>'BA Form 2 Event Data'!X40</f>
        <v>0</v>
      </c>
      <c r="J37" s="57">
        <f>'BA Form 2 Event Data'!N40</f>
        <v>0</v>
      </c>
      <c r="K37" s="57">
        <f>'BA Form 2 Event Data'!Y40</f>
        <v>0</v>
      </c>
      <c r="M37" s="57">
        <f>'BA Form 2 Event Data'!O40</f>
        <v>0</v>
      </c>
      <c r="N37" s="57">
        <f>'BA Form 2 Event Data'!Z40</f>
        <v>0</v>
      </c>
      <c r="P37" s="57">
        <f>'BA Form 2 Event Data'!P40</f>
        <v>0</v>
      </c>
      <c r="Q37" s="57">
        <f>'BA Form 2 Event Data'!AA40</f>
        <v>0</v>
      </c>
      <c r="S37" s="57">
        <f>'BA Form 2 Event Data'!Q40</f>
        <v>0</v>
      </c>
      <c r="T37" s="57">
        <f>'BA Form 2 Event Data'!AB40</f>
        <v>0</v>
      </c>
      <c r="V37" s="57">
        <f ca="1">IF(CELL("type",'Data Entry'!$G37) = "v",((E37+H37+K37+N37-Q37*10*'Data Entry'!$G37+T37)-(D37+G37+J37+M37+S37)),"")</f>
        <v>0</v>
      </c>
    </row>
    <row r="38" spans="1:22" ht="15.75">
      <c r="A38" s="1">
        <v>35</v>
      </c>
      <c r="B38" s="21"/>
      <c r="C38" s="25"/>
      <c r="D38" s="68">
        <f>'BA Form 2 Event Data'!L41</f>
        <v>0</v>
      </c>
      <c r="E38" s="68">
        <f>'BA Form 2 Event Data'!W41</f>
        <v>0</v>
      </c>
      <c r="G38" s="68">
        <f>'BA Form 2 Event Data'!M41</f>
        <v>0</v>
      </c>
      <c r="H38" s="68">
        <f>'BA Form 2 Event Data'!X41</f>
        <v>0</v>
      </c>
      <c r="J38" s="68">
        <f>'BA Form 2 Event Data'!N41</f>
        <v>0</v>
      </c>
      <c r="K38" s="68">
        <f>'BA Form 2 Event Data'!Y41</f>
        <v>0</v>
      </c>
      <c r="M38" s="68">
        <f>'BA Form 2 Event Data'!O41</f>
        <v>0</v>
      </c>
      <c r="N38" s="68">
        <f>'BA Form 2 Event Data'!Z41</f>
        <v>0</v>
      </c>
      <c r="P38" s="68">
        <f>'BA Form 2 Event Data'!P41</f>
        <v>0</v>
      </c>
      <c r="Q38" s="57">
        <f>'BA Form 2 Event Data'!AA41</f>
        <v>0</v>
      </c>
      <c r="S38" s="68">
        <f>'BA Form 2 Event Data'!Q41</f>
        <v>0</v>
      </c>
      <c r="T38" s="68">
        <f>'BA Form 2 Event Data'!AB41</f>
        <v>0</v>
      </c>
      <c r="U38" s="45"/>
      <c r="V38" s="68">
        <f ca="1">IF(CELL("type",'Data Entry'!$G38) = "v",((E38+H38+K38+N38-Q38*10*'Data Entry'!$G38+T38)-(D38+G38+J38+M38+S38)),"")</f>
        <v>0</v>
      </c>
    </row>
    <row r="39" spans="1:22" ht="15.75">
      <c r="A39" s="1">
        <v>36</v>
      </c>
      <c r="B39" s="21"/>
      <c r="C39" s="25"/>
      <c r="D39" s="68">
        <f>'BA Form 2 Event Data'!L42</f>
        <v>0</v>
      </c>
      <c r="E39" s="68">
        <f>'BA Form 2 Event Data'!W42</f>
        <v>0</v>
      </c>
      <c r="G39" s="68">
        <f>'BA Form 2 Event Data'!M42</f>
        <v>0</v>
      </c>
      <c r="H39" s="68">
        <f>'BA Form 2 Event Data'!X42</f>
        <v>0</v>
      </c>
      <c r="J39" s="68">
        <f>'BA Form 2 Event Data'!N42</f>
        <v>0</v>
      </c>
      <c r="K39" s="68">
        <f>'BA Form 2 Event Data'!Y42</f>
        <v>0</v>
      </c>
      <c r="M39" s="68">
        <f>'BA Form 2 Event Data'!O42</f>
        <v>0</v>
      </c>
      <c r="N39" s="68">
        <f>'BA Form 2 Event Data'!Z42</f>
        <v>0</v>
      </c>
      <c r="P39" s="68">
        <f>'BA Form 2 Event Data'!P42</f>
        <v>0</v>
      </c>
      <c r="Q39" s="57">
        <f>'BA Form 2 Event Data'!AA42</f>
        <v>0</v>
      </c>
      <c r="S39" s="68">
        <f>'BA Form 2 Event Data'!Q42</f>
        <v>0</v>
      </c>
      <c r="T39" s="68">
        <f>'BA Form 2 Event Data'!AB42</f>
        <v>0</v>
      </c>
      <c r="U39" s="45"/>
      <c r="V39" s="68">
        <f ca="1">IF(CELL("type",'Data Entry'!$G39) = "v",((E39+H39+K39+N39-Q39*10*'Data Entry'!$G39+T39)-(D39+G39+J39+M39+S39)),"")</f>
        <v>0</v>
      </c>
    </row>
    <row r="40" spans="1:22">
      <c r="A40" s="1">
        <v>37</v>
      </c>
      <c r="B40" s="23" t="str">
        <f ca="1">IF(CELL("type",'Data Entry'!$C40) = "v",'Data Entry'!$C40,"")</f>
        <v/>
      </c>
      <c r="C40" s="2" t="str">
        <f ca="1">IF(CELL("type",'Data Entry'!$E40)="v",'Data Entry'!$E40,"")</f>
        <v/>
      </c>
      <c r="D40" s="57">
        <f>'BA Form 2 Event Data'!L43</f>
        <v>0</v>
      </c>
      <c r="E40" s="57">
        <f>'BA Form 2 Event Data'!W43</f>
        <v>0</v>
      </c>
      <c r="G40" s="57">
        <f>'BA Form 2 Event Data'!M43</f>
        <v>0</v>
      </c>
      <c r="H40" s="57">
        <f>'BA Form 2 Event Data'!X43</f>
        <v>0</v>
      </c>
      <c r="J40" s="57">
        <f>'BA Form 2 Event Data'!N43</f>
        <v>0</v>
      </c>
      <c r="K40" s="57">
        <f>'BA Form 2 Event Data'!Y43</f>
        <v>0</v>
      </c>
      <c r="M40" s="57">
        <f>'BA Form 2 Event Data'!O43</f>
        <v>0</v>
      </c>
      <c r="N40" s="57">
        <f>'BA Form 2 Event Data'!Z43</f>
        <v>0</v>
      </c>
      <c r="P40" s="57">
        <f>'BA Form 2 Event Data'!P43</f>
        <v>0</v>
      </c>
      <c r="Q40" s="57">
        <f>'BA Form 2 Event Data'!AA43</f>
        <v>0</v>
      </c>
      <c r="S40" s="57">
        <f>'BA Form 2 Event Data'!Q43</f>
        <v>0</v>
      </c>
      <c r="T40" s="57">
        <f>'BA Form 2 Event Data'!AB43</f>
        <v>0</v>
      </c>
      <c r="V40" s="57">
        <f ca="1">IF(CELL("type",'Data Entry'!$G40) = "v",((E40+H40+K40+N40-Q40*10*'Data Entry'!$G40+T40)-(D40+G40+J40+M40+S40)),"")</f>
        <v>0</v>
      </c>
    </row>
    <row r="41" spans="1:22">
      <c r="A41" s="1">
        <v>38</v>
      </c>
      <c r="B41" s="23" t="str">
        <f ca="1">IF(CELL("type",'Data Entry'!$C41) = "v",'Data Entry'!$C41,"")</f>
        <v/>
      </c>
      <c r="C41" s="2" t="str">
        <f ca="1">IF(CELL("type",'Data Entry'!$E41)="v",'Data Entry'!$E41,"")</f>
        <v/>
      </c>
      <c r="D41" s="57">
        <f>'BA Form 2 Event Data'!L44</f>
        <v>0</v>
      </c>
      <c r="E41" s="57">
        <f>'BA Form 2 Event Data'!W44</f>
        <v>0</v>
      </c>
      <c r="G41" s="57">
        <f>'BA Form 2 Event Data'!M44</f>
        <v>0</v>
      </c>
      <c r="H41" s="57">
        <f>'BA Form 2 Event Data'!X44</f>
        <v>0</v>
      </c>
      <c r="J41" s="57">
        <f>'BA Form 2 Event Data'!N44</f>
        <v>0</v>
      </c>
      <c r="K41" s="57">
        <f>'BA Form 2 Event Data'!Y44</f>
        <v>0</v>
      </c>
      <c r="M41" s="57">
        <f>'BA Form 2 Event Data'!O44</f>
        <v>0</v>
      </c>
      <c r="N41" s="57">
        <f>'BA Form 2 Event Data'!Z44</f>
        <v>0</v>
      </c>
      <c r="P41" s="57">
        <f>'BA Form 2 Event Data'!P44</f>
        <v>0</v>
      </c>
      <c r="Q41" s="57">
        <f>'BA Form 2 Event Data'!AA44</f>
        <v>0</v>
      </c>
      <c r="S41" s="57">
        <f>'BA Form 2 Event Data'!Q44</f>
        <v>0</v>
      </c>
      <c r="T41" s="57">
        <f>'BA Form 2 Event Data'!AB44</f>
        <v>0</v>
      </c>
      <c r="V41" s="57">
        <f ca="1">IF(CELL("type",'Data Entry'!$G41) = "v",((E41+H41+K41+N41-Q41*10*'Data Entry'!$G41+T41)-(D41+G41+J41+M41+S41)),"")</f>
        <v>0</v>
      </c>
    </row>
    <row r="42" spans="1:22" ht="15.75">
      <c r="A42" s="1">
        <v>39</v>
      </c>
      <c r="B42" s="21"/>
      <c r="C42" s="25"/>
      <c r="D42" s="68">
        <f>'BA Form 2 Event Data'!L45</f>
        <v>0</v>
      </c>
      <c r="E42" s="68">
        <f>'BA Form 2 Event Data'!W45</f>
        <v>0</v>
      </c>
      <c r="G42" s="68">
        <f>'BA Form 2 Event Data'!M45</f>
        <v>0</v>
      </c>
      <c r="H42" s="68">
        <f>'BA Form 2 Event Data'!X45</f>
        <v>0</v>
      </c>
      <c r="J42" s="68">
        <f>'BA Form 2 Event Data'!N45</f>
        <v>0</v>
      </c>
      <c r="K42" s="68">
        <f>'BA Form 2 Event Data'!Y45</f>
        <v>0</v>
      </c>
      <c r="M42" s="68">
        <f>'BA Form 2 Event Data'!O45</f>
        <v>0</v>
      </c>
      <c r="N42" s="68">
        <f>'BA Form 2 Event Data'!Z45</f>
        <v>0</v>
      </c>
      <c r="P42" s="68">
        <f>'BA Form 2 Event Data'!P45</f>
        <v>0</v>
      </c>
      <c r="Q42" s="57">
        <f>'BA Form 2 Event Data'!AA45</f>
        <v>0</v>
      </c>
      <c r="S42" s="68">
        <f>'BA Form 2 Event Data'!Q45</f>
        <v>0</v>
      </c>
      <c r="T42" s="68">
        <f>'BA Form 2 Event Data'!AB45</f>
        <v>0</v>
      </c>
      <c r="U42" s="45"/>
      <c r="V42" s="68">
        <f ca="1">IF(CELL("type",'Data Entry'!$G42) = "v",((E42+H42+K42+N42-Q42*10*'Data Entry'!$G42+T42)-(D42+G42+J42+M42+S42)),"")</f>
        <v>0</v>
      </c>
    </row>
    <row r="43" spans="1:22" ht="15.75">
      <c r="A43" s="1">
        <v>40</v>
      </c>
      <c r="B43" s="21"/>
      <c r="C43" s="25"/>
      <c r="D43" s="68">
        <f>'BA Form 2 Event Data'!L46</f>
        <v>0</v>
      </c>
      <c r="E43" s="68">
        <f>'BA Form 2 Event Data'!W46</f>
        <v>0</v>
      </c>
      <c r="G43" s="68">
        <f>'BA Form 2 Event Data'!M46</f>
        <v>0</v>
      </c>
      <c r="H43" s="68">
        <f>'BA Form 2 Event Data'!X46</f>
        <v>0</v>
      </c>
      <c r="J43" s="68">
        <f>'BA Form 2 Event Data'!N46</f>
        <v>0</v>
      </c>
      <c r="K43" s="68">
        <f>'BA Form 2 Event Data'!Y46</f>
        <v>0</v>
      </c>
      <c r="M43" s="68">
        <f>'BA Form 2 Event Data'!O46</f>
        <v>0</v>
      </c>
      <c r="N43" s="68">
        <f>'BA Form 2 Event Data'!Z46</f>
        <v>0</v>
      </c>
      <c r="P43" s="68">
        <f>'BA Form 2 Event Data'!P46</f>
        <v>0</v>
      </c>
      <c r="Q43" s="57">
        <f>'BA Form 2 Event Data'!AA46</f>
        <v>0</v>
      </c>
      <c r="S43" s="68">
        <f>'BA Form 2 Event Data'!Q46</f>
        <v>0</v>
      </c>
      <c r="T43" s="68">
        <f>'BA Form 2 Event Data'!AB46</f>
        <v>0</v>
      </c>
      <c r="U43" s="45"/>
      <c r="V43" s="68">
        <f ca="1">IF(CELL("type",'Data Entry'!$G43) = "v",((E43+H43+K43+N43-Q43*10*'Data Entry'!$G43+T43)-(D43+G43+J43+M43+S43)),"")</f>
        <v>0</v>
      </c>
    </row>
    <row r="44" spans="1:22" ht="15.75">
      <c r="A44" s="1">
        <v>41</v>
      </c>
      <c r="B44" s="23" t="str">
        <f ca="1">IF(CELL("type",'Data Entry'!$C36) = "v",'Data Entry'!$C36,"")</f>
        <v/>
      </c>
      <c r="C44" s="2" t="str">
        <f ca="1">IF(CELL("type",'Data Entry'!$E36)="v",'Data Entry'!$E36,"")</f>
        <v/>
      </c>
      <c r="D44" s="57">
        <f>'BA Form 2 Event Data'!L47</f>
        <v>0</v>
      </c>
      <c r="E44" s="57">
        <f>'BA Form 2 Event Data'!W47</f>
        <v>0</v>
      </c>
      <c r="G44" s="57">
        <f>'BA Form 2 Event Data'!M47</f>
        <v>0</v>
      </c>
      <c r="H44" s="57">
        <f>'BA Form 2 Event Data'!X47</f>
        <v>0</v>
      </c>
      <c r="J44" s="57">
        <f>'BA Form 2 Event Data'!N47</f>
        <v>0</v>
      </c>
      <c r="K44" s="57">
        <f>'BA Form 2 Event Data'!Y47</f>
        <v>0</v>
      </c>
      <c r="M44" s="57">
        <f>'BA Form 2 Event Data'!O47</f>
        <v>0</v>
      </c>
      <c r="N44" s="57">
        <f>'BA Form 2 Event Data'!Z47</f>
        <v>0</v>
      </c>
      <c r="P44" s="57">
        <f>'BA Form 2 Event Data'!P47</f>
        <v>0</v>
      </c>
      <c r="Q44" s="57">
        <f>'BA Form 2 Event Data'!AA47</f>
        <v>0</v>
      </c>
      <c r="S44" s="57">
        <f>'BA Form 2 Event Data'!Q47</f>
        <v>0</v>
      </c>
      <c r="T44" s="57">
        <f>'BA Form 2 Event Data'!AB47</f>
        <v>0</v>
      </c>
      <c r="U44" s="45"/>
      <c r="V44" s="57">
        <f ca="1">IF(CELL("type",'Data Entry'!$G44) = "v",((E44+H44+K44+N44-Q44*10*'Data Entry'!$G44+T44)-(D44+G44+J44+M44+S44)),"")</f>
        <v>0</v>
      </c>
    </row>
    <row r="45" spans="1:22" ht="15.75">
      <c r="A45" s="1">
        <v>42</v>
      </c>
      <c r="B45" s="23" t="str">
        <f ca="1">IF(CELL("type",'Data Entry'!$C37) = "v",'Data Entry'!$C37,"")</f>
        <v/>
      </c>
      <c r="C45" s="2" t="str">
        <f ca="1">IF(CELL("type",'Data Entry'!$E37)="v",'Data Entry'!$E37,"")</f>
        <v/>
      </c>
      <c r="D45" s="57">
        <f>'BA Form 2 Event Data'!L48</f>
        <v>0</v>
      </c>
      <c r="E45" s="57">
        <f>'BA Form 2 Event Data'!W48</f>
        <v>0</v>
      </c>
      <c r="G45" s="57">
        <f>'BA Form 2 Event Data'!M48</f>
        <v>0</v>
      </c>
      <c r="H45" s="57">
        <f>'BA Form 2 Event Data'!X48</f>
        <v>0</v>
      </c>
      <c r="J45" s="57">
        <f>'BA Form 2 Event Data'!N48</f>
        <v>0</v>
      </c>
      <c r="K45" s="57">
        <f>'BA Form 2 Event Data'!Y48</f>
        <v>0</v>
      </c>
      <c r="M45" s="57">
        <f>'BA Form 2 Event Data'!O48</f>
        <v>0</v>
      </c>
      <c r="N45" s="57">
        <f>'BA Form 2 Event Data'!Z48</f>
        <v>0</v>
      </c>
      <c r="P45" s="57">
        <f>'BA Form 2 Event Data'!P48</f>
        <v>0</v>
      </c>
      <c r="Q45" s="57">
        <f>'BA Form 2 Event Data'!AA48</f>
        <v>0</v>
      </c>
      <c r="S45" s="57">
        <f>'BA Form 2 Event Data'!Q48</f>
        <v>0</v>
      </c>
      <c r="T45" s="57">
        <f>'BA Form 2 Event Data'!AB48</f>
        <v>0</v>
      </c>
      <c r="U45" s="45"/>
      <c r="V45" s="57">
        <f ca="1">IF(CELL("type",'Data Entry'!$G45) = "v",((E45+H45+K45+N45-Q45*10*'Data Entry'!$G45+T45)-(D45+G45+J45+M45+S45)),"")</f>
        <v>0</v>
      </c>
    </row>
    <row r="46" spans="1:22" ht="90" customHeight="1">
      <c r="B46" s="223" t="s">
        <v>173</v>
      </c>
      <c r="C46" s="223"/>
      <c r="D46" s="224" t="s">
        <v>64</v>
      </c>
      <c r="E46" s="224"/>
      <c r="F46" s="56"/>
      <c r="G46" s="224" t="s">
        <v>71</v>
      </c>
      <c r="H46" s="224"/>
      <c r="I46" s="56"/>
      <c r="J46" s="224" t="s">
        <v>65</v>
      </c>
      <c r="K46" s="224"/>
      <c r="L46" s="56"/>
      <c r="M46" s="224" t="s">
        <v>66</v>
      </c>
      <c r="N46" s="224"/>
      <c r="O46" s="56"/>
      <c r="P46" s="105" t="s">
        <v>171</v>
      </c>
      <c r="Q46" s="106"/>
      <c r="R46" s="56"/>
      <c r="S46" s="224" t="s">
        <v>172</v>
      </c>
      <c r="T46" s="224"/>
    </row>
    <row r="47" spans="1:22" ht="18">
      <c r="B47" s="69" t="s">
        <v>69</v>
      </c>
    </row>
    <row r="48" spans="1:22" ht="82.5" customHeight="1">
      <c r="B48" s="72" t="s">
        <v>107</v>
      </c>
      <c r="C48" s="225" t="s">
        <v>174</v>
      </c>
      <c r="D48" s="225"/>
      <c r="E48" s="225"/>
      <c r="F48" s="225"/>
      <c r="G48" s="225"/>
      <c r="H48" s="225"/>
      <c r="I48" s="225"/>
      <c r="J48" s="225"/>
      <c r="K48" s="225"/>
      <c r="L48" s="225"/>
      <c r="M48" s="225"/>
      <c r="N48" s="225"/>
      <c r="O48" s="225"/>
      <c r="P48" s="225"/>
      <c r="Q48" s="225"/>
      <c r="R48" s="225"/>
      <c r="S48" s="225"/>
      <c r="T48" s="225"/>
    </row>
    <row r="49" spans="2:20" ht="12.75" customHeight="1">
      <c r="B49" s="72" t="s">
        <v>108</v>
      </c>
      <c r="C49" s="218" t="s">
        <v>112</v>
      </c>
      <c r="D49" s="218"/>
      <c r="E49" s="218"/>
      <c r="F49" s="218"/>
      <c r="G49" s="218"/>
      <c r="H49" s="218"/>
      <c r="I49" s="218"/>
      <c r="J49" s="218"/>
      <c r="K49" s="218"/>
      <c r="L49" s="218"/>
      <c r="M49" s="218"/>
      <c r="N49" s="218"/>
      <c r="O49" s="218"/>
      <c r="P49" s="218"/>
      <c r="Q49" s="218"/>
      <c r="R49" s="218"/>
      <c r="S49" s="218"/>
      <c r="T49" s="218"/>
    </row>
    <row r="50" spans="2:20" ht="12.75" customHeight="1">
      <c r="B50" s="72" t="s">
        <v>109</v>
      </c>
      <c r="C50" s="218" t="s">
        <v>110</v>
      </c>
      <c r="D50" s="218"/>
      <c r="E50" s="218"/>
      <c r="F50" s="218"/>
      <c r="G50" s="218"/>
      <c r="H50" s="218"/>
      <c r="I50" s="218"/>
      <c r="J50" s="218"/>
      <c r="K50" s="218"/>
      <c r="L50" s="218"/>
      <c r="M50" s="218"/>
      <c r="N50" s="218"/>
      <c r="O50" s="218"/>
      <c r="P50" s="218"/>
      <c r="Q50" s="218"/>
      <c r="R50" s="218"/>
      <c r="S50" s="218"/>
      <c r="T50" s="218"/>
    </row>
    <row r="51" spans="2:20" ht="12.75" customHeight="1">
      <c r="B51" s="72" t="s">
        <v>111</v>
      </c>
      <c r="C51" s="218" t="s">
        <v>115</v>
      </c>
      <c r="D51" s="218"/>
      <c r="E51" s="218"/>
      <c r="F51" s="218"/>
      <c r="G51" s="218"/>
      <c r="H51" s="218"/>
      <c r="I51" s="218"/>
      <c r="J51" s="218"/>
      <c r="K51" s="218"/>
      <c r="L51" s="218"/>
      <c r="M51" s="218"/>
      <c r="N51" s="218"/>
      <c r="O51" s="218"/>
      <c r="P51" s="218"/>
      <c r="Q51" s="218"/>
      <c r="R51" s="218"/>
      <c r="S51" s="218"/>
      <c r="T51" s="218"/>
    </row>
    <row r="52" spans="2:20" ht="12.75" customHeight="1">
      <c r="B52" s="72" t="s">
        <v>113</v>
      </c>
      <c r="C52" s="218" t="s">
        <v>114</v>
      </c>
      <c r="D52" s="218"/>
      <c r="E52" s="218"/>
      <c r="F52" s="218"/>
      <c r="G52" s="218"/>
      <c r="H52" s="218"/>
      <c r="I52" s="218"/>
      <c r="J52" s="218"/>
      <c r="K52" s="218"/>
      <c r="L52" s="218"/>
      <c r="M52" s="218"/>
      <c r="N52" s="218"/>
      <c r="O52" s="218"/>
      <c r="P52" s="218"/>
      <c r="Q52" s="218"/>
      <c r="R52" s="218"/>
      <c r="S52" s="218"/>
      <c r="T52" s="218"/>
    </row>
    <row r="53" spans="2:20" ht="12.75" customHeight="1">
      <c r="B53" s="72" t="s">
        <v>116</v>
      </c>
      <c r="C53" s="218" t="s">
        <v>169</v>
      </c>
      <c r="D53" s="218"/>
      <c r="E53" s="218"/>
      <c r="F53" s="218"/>
      <c r="G53" s="218"/>
      <c r="H53" s="218"/>
      <c r="I53" s="218"/>
      <c r="J53" s="218"/>
      <c r="K53" s="218"/>
      <c r="L53" s="218"/>
      <c r="M53" s="218"/>
      <c r="N53" s="218"/>
      <c r="O53" s="218"/>
      <c r="P53" s="218"/>
      <c r="Q53" s="218"/>
      <c r="R53" s="218"/>
      <c r="S53" s="218"/>
      <c r="T53" s="218"/>
    </row>
    <row r="54" spans="2:20" ht="12.75" customHeight="1">
      <c r="B54" s="72" t="s">
        <v>117</v>
      </c>
      <c r="C54" s="218" t="s">
        <v>170</v>
      </c>
      <c r="D54" s="218"/>
      <c r="E54" s="218"/>
      <c r="F54" s="218"/>
      <c r="G54" s="218"/>
      <c r="H54" s="218"/>
      <c r="I54" s="218"/>
      <c r="J54" s="218"/>
      <c r="K54" s="218"/>
      <c r="L54" s="218"/>
      <c r="M54" s="218"/>
      <c r="N54" s="218"/>
      <c r="O54" s="218"/>
      <c r="P54" s="218"/>
      <c r="Q54" s="218"/>
      <c r="R54" s="218"/>
      <c r="S54" s="218"/>
      <c r="T54" s="218"/>
    </row>
    <row r="55" spans="2:20">
      <c r="B55" s="72"/>
      <c r="C55" s="218"/>
      <c r="D55" s="218"/>
      <c r="E55" s="218"/>
      <c r="F55" s="218"/>
      <c r="G55" s="218"/>
      <c r="H55" s="218"/>
      <c r="I55" s="218"/>
      <c r="J55" s="218"/>
      <c r="K55" s="218"/>
      <c r="L55" s="218"/>
      <c r="M55" s="218"/>
      <c r="N55" s="218"/>
      <c r="O55" s="218"/>
      <c r="P55" s="218"/>
      <c r="Q55" s="218"/>
      <c r="R55" s="218"/>
      <c r="S55" s="218"/>
      <c r="T55" s="218"/>
    </row>
    <row r="56" spans="2:20">
      <c r="B56" s="72"/>
      <c r="C56" s="218"/>
      <c r="D56" s="218"/>
      <c r="E56" s="218"/>
      <c r="F56" s="218"/>
      <c r="G56" s="218"/>
      <c r="H56" s="218"/>
      <c r="I56" s="218"/>
      <c r="J56" s="218"/>
      <c r="K56" s="218"/>
      <c r="L56" s="218"/>
      <c r="M56" s="218"/>
      <c r="N56" s="218"/>
      <c r="O56" s="218"/>
      <c r="P56" s="218"/>
      <c r="Q56" s="218"/>
      <c r="R56" s="218"/>
      <c r="S56" s="218"/>
      <c r="T56" s="218"/>
    </row>
    <row r="57" spans="2:20">
      <c r="B57" s="72"/>
      <c r="C57" s="218"/>
      <c r="D57" s="218"/>
      <c r="E57" s="218"/>
      <c r="F57" s="218"/>
      <c r="G57" s="218"/>
      <c r="H57" s="218"/>
      <c r="I57" s="218"/>
      <c r="J57" s="218"/>
      <c r="K57" s="218"/>
      <c r="L57" s="218"/>
      <c r="M57" s="218"/>
      <c r="N57" s="218"/>
      <c r="O57" s="218"/>
      <c r="P57" s="218"/>
      <c r="Q57" s="218"/>
      <c r="R57" s="218"/>
      <c r="S57" s="218"/>
      <c r="T57" s="218"/>
    </row>
    <row r="58" spans="2:20">
      <c r="B58" s="72"/>
      <c r="C58" s="218"/>
      <c r="D58" s="218"/>
      <c r="E58" s="218"/>
      <c r="F58" s="218"/>
      <c r="G58" s="218"/>
      <c r="H58" s="218"/>
      <c r="I58" s="218"/>
      <c r="J58" s="218"/>
      <c r="K58" s="218"/>
      <c r="L58" s="218"/>
      <c r="M58" s="218"/>
      <c r="N58" s="218"/>
      <c r="O58" s="218"/>
      <c r="P58" s="218"/>
      <c r="Q58" s="218"/>
      <c r="R58" s="218"/>
      <c r="S58" s="218"/>
      <c r="T58" s="218"/>
    </row>
    <row r="59" spans="2:20">
      <c r="B59" s="72"/>
      <c r="C59" s="218"/>
      <c r="D59" s="218"/>
      <c r="E59" s="218"/>
      <c r="F59" s="218"/>
      <c r="G59" s="218"/>
      <c r="H59" s="218"/>
      <c r="I59" s="218"/>
      <c r="J59" s="218"/>
      <c r="K59" s="218"/>
      <c r="L59" s="218"/>
      <c r="M59" s="218"/>
      <c r="N59" s="218"/>
      <c r="O59" s="218"/>
      <c r="P59" s="218"/>
      <c r="Q59" s="218"/>
      <c r="R59" s="218"/>
      <c r="S59" s="218"/>
      <c r="T59" s="218"/>
    </row>
    <row r="60" spans="2:20">
      <c r="B60" s="72"/>
      <c r="C60" s="218"/>
      <c r="D60" s="218"/>
      <c r="E60" s="218"/>
      <c r="F60" s="218"/>
      <c r="G60" s="218"/>
      <c r="H60" s="218"/>
      <c r="I60" s="218"/>
      <c r="J60" s="218"/>
      <c r="K60" s="218"/>
      <c r="L60" s="218"/>
      <c r="M60" s="218"/>
      <c r="N60" s="218"/>
      <c r="O60" s="218"/>
      <c r="P60" s="218"/>
      <c r="Q60" s="218"/>
      <c r="R60" s="218"/>
      <c r="S60" s="218"/>
      <c r="T60" s="218"/>
    </row>
    <row r="61" spans="2:20">
      <c r="B61" s="72"/>
      <c r="C61" s="218"/>
      <c r="D61" s="218"/>
      <c r="E61" s="218"/>
      <c r="F61" s="218"/>
      <c r="G61" s="218"/>
      <c r="H61" s="218"/>
      <c r="I61" s="218"/>
      <c r="J61" s="218"/>
      <c r="K61" s="218"/>
      <c r="L61" s="218"/>
      <c r="M61" s="218"/>
      <c r="N61" s="218"/>
      <c r="O61" s="218"/>
      <c r="P61" s="218"/>
      <c r="Q61" s="218"/>
      <c r="R61" s="218"/>
      <c r="S61" s="218"/>
      <c r="T61" s="218"/>
    </row>
  </sheetData>
  <mergeCells count="32">
    <mergeCell ref="C48:T48"/>
    <mergeCell ref="C49:T49"/>
    <mergeCell ref="D1:E1"/>
    <mergeCell ref="G1:H1"/>
    <mergeCell ref="J1:K1"/>
    <mergeCell ref="M1:N1"/>
    <mergeCell ref="S1:T1"/>
    <mergeCell ref="U2:U3"/>
    <mergeCell ref="V2:V3"/>
    <mergeCell ref="B46:C46"/>
    <mergeCell ref="D46:E46"/>
    <mergeCell ref="G46:H46"/>
    <mergeCell ref="J46:K46"/>
    <mergeCell ref="M46:N46"/>
    <mergeCell ref="S46:T46"/>
    <mergeCell ref="F2:F3"/>
    <mergeCell ref="I2:I3"/>
    <mergeCell ref="L2:L3"/>
    <mergeCell ref="O2:O3"/>
    <mergeCell ref="R2:R3"/>
    <mergeCell ref="C50:T50"/>
    <mergeCell ref="C51:T51"/>
    <mergeCell ref="C52:T52"/>
    <mergeCell ref="C60:T60"/>
    <mergeCell ref="C61:T61"/>
    <mergeCell ref="C54:T54"/>
    <mergeCell ref="C55:T55"/>
    <mergeCell ref="C56:T56"/>
    <mergeCell ref="C57:T57"/>
    <mergeCell ref="C58:T58"/>
    <mergeCell ref="C59:T59"/>
    <mergeCell ref="C53:T53"/>
  </mergeCells>
  <dataValidations count="4">
    <dataValidation type="whole" allowBlank="1" showInputMessage="1" showErrorMessage="1" sqref="J4:J45">
      <formula1>-5000</formula1>
      <formula2>5000</formula2>
    </dataValidation>
    <dataValidation type="whole" allowBlank="1" showInputMessage="1" showErrorMessage="1" sqref="T4:T45">
      <formula1>-500</formula1>
      <formula2>1000</formula2>
    </dataValidation>
    <dataValidation type="whole" allowBlank="1" showInputMessage="1" showErrorMessage="1" sqref="S4:S45">
      <formula1>0</formula1>
      <formula2>8000</formula2>
    </dataValidation>
    <dataValidation type="whole" allowBlank="1" showInputMessage="1" showErrorMessage="1" sqref="D4:E45">
      <formula1>-8000</formula1>
      <formula2>8000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53"/>
  <sheetViews>
    <sheetView zoomScale="79" zoomScaleNormal="79" workbookViewId="0">
      <selection activeCell="K24" sqref="K24"/>
    </sheetView>
  </sheetViews>
  <sheetFormatPr defaultRowHeight="12.75"/>
  <cols>
    <col min="2" max="2" width="41.28515625" customWidth="1"/>
    <col min="3" max="3" width="30.85546875" customWidth="1"/>
    <col min="7" max="7" width="13.5703125" bestFit="1" customWidth="1"/>
    <col min="8" max="8" width="11.85546875" customWidth="1"/>
    <col min="9" max="9" width="11.42578125" customWidth="1"/>
    <col min="10" max="10" width="11" customWidth="1"/>
  </cols>
  <sheetData>
    <row r="1" spans="1:10" ht="27" thickTop="1" thickBot="1">
      <c r="B1" s="30" t="s">
        <v>0</v>
      </c>
      <c r="C1" s="30" t="str">
        <f>'Data Entry'!E1</f>
        <v>MyBA</v>
      </c>
      <c r="D1" s="30"/>
      <c r="E1" s="216" t="s">
        <v>39</v>
      </c>
      <c r="F1" s="217"/>
      <c r="G1" s="217"/>
      <c r="H1" s="156" t="s">
        <v>194</v>
      </c>
      <c r="I1" s="157"/>
      <c r="J1" s="158"/>
    </row>
    <row r="2" spans="1:10" ht="13.5" thickTop="1">
      <c r="A2" s="1" t="s">
        <v>166</v>
      </c>
      <c r="B2" s="15" t="s">
        <v>17</v>
      </c>
      <c r="C2" s="17"/>
      <c r="D2" s="6" t="s">
        <v>42</v>
      </c>
      <c r="E2" s="8" t="s">
        <v>44</v>
      </c>
      <c r="F2" s="4" t="s">
        <v>178</v>
      </c>
      <c r="G2" s="147" t="s">
        <v>45</v>
      </c>
      <c r="H2" s="161" t="s">
        <v>188</v>
      </c>
      <c r="I2" s="162" t="s">
        <v>188</v>
      </c>
      <c r="J2" s="163" t="s">
        <v>189</v>
      </c>
    </row>
    <row r="3" spans="1:10" ht="13.5" thickBot="1">
      <c r="A3" s="1" t="s">
        <v>167</v>
      </c>
      <c r="B3" s="52" t="s">
        <v>18</v>
      </c>
      <c r="C3" s="53" t="s">
        <v>9</v>
      </c>
      <c r="D3" s="39" t="s">
        <v>43</v>
      </c>
      <c r="E3" s="9" t="s">
        <v>9</v>
      </c>
      <c r="F3" s="145" t="s">
        <v>35</v>
      </c>
      <c r="G3" s="146" t="s">
        <v>46</v>
      </c>
      <c r="H3" s="159" t="s">
        <v>191</v>
      </c>
      <c r="I3" s="160" t="s">
        <v>192</v>
      </c>
      <c r="J3" s="97"/>
    </row>
    <row r="4" spans="1:10">
      <c r="A4" s="1">
        <v>1</v>
      </c>
      <c r="B4" s="51">
        <f>'Data Entry'!C4</f>
        <v>40523.95412037037</v>
      </c>
      <c r="C4" s="2">
        <f>'Data Entry'!E4</f>
        <v>-3.6999999999999998E-2</v>
      </c>
      <c r="D4" s="119">
        <f>'BA Form 2 Event Data'!E7</f>
        <v>0</v>
      </c>
      <c r="E4" s="120">
        <f>'BA Form 2 Event Data'!U7-'BA Form 2 Event Data'!J7</f>
        <v>0</v>
      </c>
      <c r="F4" s="57" t="e">
        <f ca="1">'Data Entry'!L4</f>
        <v>#DIV/0!</v>
      </c>
      <c r="G4" s="1" t="str">
        <f>'Data Entry'!M4</f>
        <v>N</v>
      </c>
      <c r="H4" s="102">
        <f>'BA Form 2 Event Data'!AC7</f>
        <v>0</v>
      </c>
      <c r="I4" s="102">
        <f>'BA Form 2 Event Data'!AD7</f>
        <v>0</v>
      </c>
      <c r="J4" s="102">
        <f>'BA Form 2 Event Data'!AE7</f>
        <v>0</v>
      </c>
    </row>
    <row r="5" spans="1:10">
      <c r="A5" s="1">
        <v>2</v>
      </c>
      <c r="B5" s="19">
        <f>'Data Entry'!C5</f>
        <v>40525.300509259258</v>
      </c>
      <c r="C5" s="2">
        <f>'Data Entry'!E5</f>
        <v>-6.6000000000000003E-2</v>
      </c>
      <c r="D5" s="122">
        <f>'BA Form 2 Event Data'!E8</f>
        <v>0</v>
      </c>
      <c r="E5" s="123">
        <f>'BA Form 2 Event Data'!U8-'BA Form 2 Event Data'!J8</f>
        <v>0</v>
      </c>
      <c r="F5" s="43" t="e">
        <f ca="1">'Data Entry'!L5</f>
        <v>#DIV/0!</v>
      </c>
      <c r="G5" s="1" t="str">
        <f>'Data Entry'!M5</f>
        <v>N</v>
      </c>
      <c r="H5" s="102">
        <f>'BA Form 2 Event Data'!AC8</f>
        <v>0</v>
      </c>
      <c r="I5" s="102">
        <f>'BA Form 2 Event Data'!AD8</f>
        <v>0</v>
      </c>
      <c r="J5" s="102">
        <f>'BA Form 2 Event Data'!AE8</f>
        <v>0</v>
      </c>
    </row>
    <row r="6" spans="1:10">
      <c r="A6" s="1">
        <v>3</v>
      </c>
      <c r="B6" s="20">
        <f>'Data Entry'!C6</f>
        <v>40541.677291666667</v>
      </c>
      <c r="C6" s="25">
        <f>'Data Entry'!E6</f>
        <v>-5.0999999999999997E-2</v>
      </c>
      <c r="D6" s="122">
        <f>'BA Form 2 Event Data'!E9</f>
        <v>0</v>
      </c>
      <c r="E6" s="123">
        <f>'BA Form 2 Event Data'!U9-'BA Form 2 Event Data'!J9</f>
        <v>0</v>
      </c>
      <c r="F6" s="43" t="e">
        <f ca="1">'Data Entry'!L6</f>
        <v>#DIV/0!</v>
      </c>
      <c r="G6" s="1" t="str">
        <f>'Data Entry'!M6</f>
        <v>N</v>
      </c>
      <c r="H6" s="102">
        <f>'BA Form 2 Event Data'!AC9</f>
        <v>0</v>
      </c>
      <c r="I6" s="102">
        <f>'BA Form 2 Event Data'!AD9</f>
        <v>0</v>
      </c>
      <c r="J6" s="102">
        <f>'BA Form 2 Event Data'!AE9</f>
        <v>0</v>
      </c>
    </row>
    <row r="7" spans="1:10">
      <c r="A7" s="1">
        <v>4</v>
      </c>
      <c r="B7" s="20">
        <f>'Data Entry'!C7</f>
        <v>40542.379861111112</v>
      </c>
      <c r="C7" s="25">
        <f>'Data Entry'!E7</f>
        <v>-0.11600000000000001</v>
      </c>
      <c r="D7" s="122">
        <f>'BA Form 2 Event Data'!E10</f>
        <v>0</v>
      </c>
      <c r="E7" s="123">
        <f>'BA Form 2 Event Data'!U10-'BA Form 2 Event Data'!J10</f>
        <v>0</v>
      </c>
      <c r="F7" s="43" t="e">
        <f ca="1">'Data Entry'!L7</f>
        <v>#DIV/0!</v>
      </c>
      <c r="G7" s="1" t="str">
        <f>'Data Entry'!M7</f>
        <v>N</v>
      </c>
      <c r="H7" s="102">
        <f>'BA Form 2 Event Data'!AC10</f>
        <v>0</v>
      </c>
      <c r="I7" s="102">
        <f>'BA Form 2 Event Data'!AD10</f>
        <v>0</v>
      </c>
      <c r="J7" s="102">
        <f>'BA Form 2 Event Data'!AE10</f>
        <v>0</v>
      </c>
    </row>
    <row r="8" spans="1:10">
      <c r="A8" s="1">
        <v>5</v>
      </c>
      <c r="B8" s="19">
        <f>'Data Entry'!C8</f>
        <v>40560.893935185188</v>
      </c>
      <c r="C8" s="2">
        <f>'Data Entry'!E8</f>
        <v>-5.0999999999999997E-2</v>
      </c>
      <c r="D8" s="122">
        <f>'BA Form 2 Event Data'!E11</f>
        <v>0</v>
      </c>
      <c r="E8" s="123">
        <f>'BA Form 2 Event Data'!U11-'BA Form 2 Event Data'!J11</f>
        <v>0</v>
      </c>
      <c r="F8" s="43" t="e">
        <f ca="1">'Data Entry'!L8</f>
        <v>#DIV/0!</v>
      </c>
      <c r="G8" s="1" t="str">
        <f>'Data Entry'!M8</f>
        <v>N</v>
      </c>
      <c r="H8" s="102">
        <f>'BA Form 2 Event Data'!AC11</f>
        <v>0</v>
      </c>
      <c r="I8" s="102">
        <f>'BA Form 2 Event Data'!AD11</f>
        <v>0</v>
      </c>
      <c r="J8" s="102">
        <f>'BA Form 2 Event Data'!AE11</f>
        <v>0</v>
      </c>
    </row>
    <row r="9" spans="1:10">
      <c r="A9" s="1">
        <v>6</v>
      </c>
      <c r="B9" s="19">
        <f>'Data Entry'!C9</f>
        <v>40564.320972222224</v>
      </c>
      <c r="C9" s="2">
        <f>'Data Entry'!E9</f>
        <v>-6.6000000000000003E-2</v>
      </c>
      <c r="D9" s="122">
        <f>'BA Form 2 Event Data'!E12</f>
        <v>0</v>
      </c>
      <c r="E9" s="123">
        <f>'BA Form 2 Event Data'!U12-'BA Form 2 Event Data'!J12</f>
        <v>0</v>
      </c>
      <c r="F9" s="43" t="e">
        <f ca="1">'Data Entry'!L9</f>
        <v>#DIV/0!</v>
      </c>
      <c r="G9" s="1" t="str">
        <f>'Data Entry'!M9</f>
        <v>N</v>
      </c>
      <c r="H9" s="102">
        <f>'BA Form 2 Event Data'!AC12</f>
        <v>0</v>
      </c>
      <c r="I9" s="102">
        <f>'BA Form 2 Event Data'!AD12</f>
        <v>0</v>
      </c>
      <c r="J9" s="102">
        <f>'BA Form 2 Event Data'!AE12</f>
        <v>0</v>
      </c>
    </row>
    <row r="10" spans="1:10">
      <c r="A10" s="1">
        <v>7</v>
      </c>
      <c r="B10" s="20">
        <f>'Data Entry'!C10</f>
        <v>40575.788032407407</v>
      </c>
      <c r="C10" s="25">
        <f>'Data Entry'!E10</f>
        <v>-5.5E-2</v>
      </c>
      <c r="D10" s="122">
        <f>'BA Form 2 Event Data'!E13</f>
        <v>0</v>
      </c>
      <c r="E10" s="123">
        <f>'BA Form 2 Event Data'!U13-'BA Form 2 Event Data'!J13</f>
        <v>0</v>
      </c>
      <c r="F10" s="43" t="e">
        <f ca="1">'Data Entry'!L10</f>
        <v>#DIV/0!</v>
      </c>
      <c r="G10" s="1" t="str">
        <f>'Data Entry'!M10</f>
        <v>N</v>
      </c>
      <c r="H10" s="102">
        <f>'BA Form 2 Event Data'!AC13</f>
        <v>0</v>
      </c>
      <c r="I10" s="102">
        <f>'BA Form 2 Event Data'!AD13</f>
        <v>0</v>
      </c>
      <c r="J10" s="102">
        <f>'BA Form 2 Event Data'!AE13</f>
        <v>0</v>
      </c>
    </row>
    <row r="11" spans="1:10">
      <c r="A11" s="1">
        <v>8</v>
      </c>
      <c r="B11" s="20">
        <f>'Data Entry'!C11</f>
        <v>40576.265393518515</v>
      </c>
      <c r="C11" s="25">
        <f>'Data Entry'!E11</f>
        <v>-6.9000000000002615E-2</v>
      </c>
      <c r="D11" s="122">
        <f>'BA Form 2 Event Data'!E14</f>
        <v>0</v>
      </c>
      <c r="E11" s="123">
        <f>'BA Form 2 Event Data'!U14-'BA Form 2 Event Data'!J14</f>
        <v>0</v>
      </c>
      <c r="F11" s="43" t="e">
        <f ca="1">'Data Entry'!L11</f>
        <v>#DIV/0!</v>
      </c>
      <c r="G11" s="1" t="str">
        <f>'Data Entry'!M11</f>
        <v>N</v>
      </c>
      <c r="H11" s="102">
        <f>'BA Form 2 Event Data'!AC14</f>
        <v>0</v>
      </c>
      <c r="I11" s="102">
        <f>'BA Form 2 Event Data'!AD14</f>
        <v>0</v>
      </c>
      <c r="J11" s="102">
        <f>'BA Form 2 Event Data'!AE14</f>
        <v>0</v>
      </c>
    </row>
    <row r="12" spans="1:10">
      <c r="A12" s="1">
        <v>9</v>
      </c>
      <c r="B12" s="19">
        <f>'Data Entry'!C12</f>
        <v>40592.644282407404</v>
      </c>
      <c r="C12" s="2">
        <f>'Data Entry'!E12</f>
        <v>-0.13500000000000001</v>
      </c>
      <c r="D12" s="122">
        <f>'BA Form 2 Event Data'!E15</f>
        <v>0</v>
      </c>
      <c r="E12" s="123">
        <f>'BA Form 2 Event Data'!U15-'BA Form 2 Event Data'!J15</f>
        <v>0</v>
      </c>
      <c r="F12" s="43" t="e">
        <f ca="1">'Data Entry'!L12</f>
        <v>#DIV/0!</v>
      </c>
      <c r="G12" s="1" t="str">
        <f>'Data Entry'!M12</f>
        <v>N</v>
      </c>
      <c r="H12" s="102">
        <f>'BA Form 2 Event Data'!AC15</f>
        <v>0</v>
      </c>
      <c r="I12" s="102">
        <f>'BA Form 2 Event Data'!AD15</f>
        <v>0</v>
      </c>
      <c r="J12" s="102">
        <f>'BA Form 2 Event Data'!AE15</f>
        <v>0</v>
      </c>
    </row>
    <row r="13" spans="1:10">
      <c r="A13" s="1">
        <v>10</v>
      </c>
      <c r="B13" s="19">
        <f>'Data Entry'!C13</f>
        <v>40600.351550925923</v>
      </c>
      <c r="C13" s="2">
        <f>'Data Entry'!E13</f>
        <v>-7.8E-2</v>
      </c>
      <c r="D13" s="122">
        <f>'BA Form 2 Event Data'!E16</f>
        <v>0</v>
      </c>
      <c r="E13" s="123">
        <f>'BA Form 2 Event Data'!U16-'BA Form 2 Event Data'!J16</f>
        <v>0</v>
      </c>
      <c r="F13" s="43" t="e">
        <f ca="1">'Data Entry'!L13</f>
        <v>#DIV/0!</v>
      </c>
      <c r="G13" s="1" t="str">
        <f>'Data Entry'!M13</f>
        <v>N</v>
      </c>
      <c r="H13" s="102">
        <f>'BA Form 2 Event Data'!AC16</f>
        <v>0</v>
      </c>
      <c r="I13" s="102">
        <f>'BA Form 2 Event Data'!AD16</f>
        <v>0</v>
      </c>
      <c r="J13" s="102">
        <f>'BA Form 2 Event Data'!AE16</f>
        <v>0</v>
      </c>
    </row>
    <row r="14" spans="1:10">
      <c r="A14" s="1">
        <v>11</v>
      </c>
      <c r="B14" s="21">
        <f>'Data Entry'!C14</f>
        <v>40600.720949074072</v>
      </c>
      <c r="C14" s="25">
        <f>'Data Entry'!E14</f>
        <v>-4.9000000000000002E-2</v>
      </c>
      <c r="D14" s="122">
        <f>'BA Form 2 Event Data'!E17</f>
        <v>0</v>
      </c>
      <c r="E14" s="123">
        <f>'BA Form 2 Event Data'!U17-'BA Form 2 Event Data'!J17</f>
        <v>0</v>
      </c>
      <c r="F14" s="43" t="e">
        <f ca="1">'Data Entry'!L14</f>
        <v>#DIV/0!</v>
      </c>
      <c r="G14" s="1" t="str">
        <f>'Data Entry'!M14</f>
        <v>N</v>
      </c>
      <c r="H14" s="102">
        <f>'BA Form 2 Event Data'!AC17</f>
        <v>0</v>
      </c>
      <c r="I14" s="102">
        <f>'BA Form 2 Event Data'!AD17</f>
        <v>0</v>
      </c>
      <c r="J14" s="102">
        <f>'BA Form 2 Event Data'!AE17</f>
        <v>0</v>
      </c>
    </row>
    <row r="15" spans="1:10">
      <c r="A15" s="1">
        <v>12</v>
      </c>
      <c r="B15" s="21">
        <f>'Data Entry'!C15</f>
        <v>40624.409629629627</v>
      </c>
      <c r="C15" s="25">
        <f>'Data Entry'!E15</f>
        <v>-4.4999999999999998E-2</v>
      </c>
      <c r="D15" s="122">
        <f>'BA Form 2 Event Data'!E18</f>
        <v>0</v>
      </c>
      <c r="E15" s="123">
        <f>'BA Form 2 Event Data'!U18-'BA Form 2 Event Data'!J18</f>
        <v>0</v>
      </c>
      <c r="F15" s="43" t="e">
        <f ca="1">'Data Entry'!L15</f>
        <v>#DIV/0!</v>
      </c>
      <c r="G15" s="1" t="str">
        <f>'Data Entry'!M15</f>
        <v>N</v>
      </c>
      <c r="H15" s="102">
        <f>'BA Form 2 Event Data'!AC18</f>
        <v>0</v>
      </c>
      <c r="I15" s="102">
        <f>'BA Form 2 Event Data'!AD18</f>
        <v>0</v>
      </c>
      <c r="J15" s="102">
        <f>'BA Form 2 Event Data'!AE18</f>
        <v>0</v>
      </c>
    </row>
    <row r="16" spans="1:10">
      <c r="A16" s="1">
        <v>13</v>
      </c>
      <c r="B16" s="22">
        <f>'Data Entry'!C16</f>
        <v>40628.617754629631</v>
      </c>
      <c r="C16" s="2">
        <f>'Data Entry'!E16</f>
        <v>-8.5999999999999993E-2</v>
      </c>
      <c r="D16" s="122">
        <f>'BA Form 2 Event Data'!E19</f>
        <v>0</v>
      </c>
      <c r="E16" s="123">
        <f>'BA Form 2 Event Data'!U19-'BA Form 2 Event Data'!J19</f>
        <v>0</v>
      </c>
      <c r="F16" s="43" t="e">
        <f ca="1">'Data Entry'!L16</f>
        <v>#DIV/0!</v>
      </c>
      <c r="G16" s="1" t="str">
        <f>'Data Entry'!M16</f>
        <v>N</v>
      </c>
      <c r="H16" s="102">
        <f>'BA Form 2 Event Data'!AC19</f>
        <v>0</v>
      </c>
      <c r="I16" s="102">
        <f>'BA Form 2 Event Data'!AD19</f>
        <v>0</v>
      </c>
      <c r="J16" s="102">
        <f>'BA Form 2 Event Data'!AE19</f>
        <v>0</v>
      </c>
    </row>
    <row r="17" spans="1:10">
      <c r="A17" s="1">
        <v>14</v>
      </c>
      <c r="B17" s="22">
        <f>'Data Entry'!C17</f>
        <v>40629.435069444444</v>
      </c>
      <c r="C17" s="2">
        <f>'Data Entry'!E17</f>
        <v>-6.9000000000000006E-2</v>
      </c>
      <c r="D17" s="122">
        <f>'BA Form 2 Event Data'!E20</f>
        <v>0</v>
      </c>
      <c r="E17" s="123">
        <f>'BA Form 2 Event Data'!U20-'BA Form 2 Event Data'!J20</f>
        <v>0</v>
      </c>
      <c r="F17" s="43" t="e">
        <f ca="1">'Data Entry'!L17</f>
        <v>#DIV/0!</v>
      </c>
      <c r="G17" s="1" t="str">
        <f>'Data Entry'!M17</f>
        <v>N</v>
      </c>
      <c r="H17" s="102">
        <f>'BA Form 2 Event Data'!AC20</f>
        <v>0</v>
      </c>
      <c r="I17" s="102">
        <f>'BA Form 2 Event Data'!AD20</f>
        <v>0</v>
      </c>
      <c r="J17" s="102">
        <f>'BA Form 2 Event Data'!AE20</f>
        <v>0</v>
      </c>
    </row>
    <row r="18" spans="1:10">
      <c r="A18" s="1">
        <v>15</v>
      </c>
      <c r="B18" s="21">
        <f>'Data Entry'!C18</f>
        <v>40634.706388888888</v>
      </c>
      <c r="C18" s="25">
        <f>'Data Entry'!E18</f>
        <v>-6.5000000000000002E-2</v>
      </c>
      <c r="D18" s="122">
        <f>'BA Form 2 Event Data'!E21</f>
        <v>0</v>
      </c>
      <c r="E18" s="123">
        <f>'BA Form 2 Event Data'!U21-'BA Form 2 Event Data'!J21</f>
        <v>0</v>
      </c>
      <c r="F18" s="43" t="e">
        <f ca="1">'Data Entry'!L18</f>
        <v>#DIV/0!</v>
      </c>
      <c r="G18" s="1" t="str">
        <f>'Data Entry'!M18</f>
        <v>N</v>
      </c>
      <c r="H18" s="102">
        <f>'BA Form 2 Event Data'!AC21</f>
        <v>0</v>
      </c>
      <c r="I18" s="102">
        <f>'BA Form 2 Event Data'!AD21</f>
        <v>0</v>
      </c>
      <c r="J18" s="102">
        <f>'BA Form 2 Event Data'!AE21</f>
        <v>0</v>
      </c>
    </row>
    <row r="19" spans="1:10">
      <c r="A19" s="1">
        <v>16</v>
      </c>
      <c r="B19" s="21">
        <f>'Data Entry'!C19</f>
        <v>40661.673009259262</v>
      </c>
      <c r="C19" s="25">
        <f>'Data Entry'!E19</f>
        <v>-7.0999999999999994E-2</v>
      </c>
      <c r="D19" s="122">
        <f>'BA Form 2 Event Data'!E22</f>
        <v>0</v>
      </c>
      <c r="E19" s="123">
        <f>'BA Form 2 Event Data'!U22-'BA Form 2 Event Data'!J22</f>
        <v>0</v>
      </c>
      <c r="F19" s="43" t="e">
        <f ca="1">'Data Entry'!L19</f>
        <v>#DIV/0!</v>
      </c>
      <c r="G19" s="1" t="str">
        <f>'Data Entry'!M19</f>
        <v>N</v>
      </c>
      <c r="H19" s="102">
        <f>'BA Form 2 Event Data'!AC22</f>
        <v>0</v>
      </c>
      <c r="I19" s="102">
        <f>'BA Form 2 Event Data'!AD22</f>
        <v>0</v>
      </c>
      <c r="J19" s="102">
        <f>'BA Form 2 Event Data'!AE22</f>
        <v>0</v>
      </c>
    </row>
    <row r="20" spans="1:10">
      <c r="A20" s="1">
        <v>17</v>
      </c>
      <c r="B20" s="22">
        <f>'Data Entry'!C20</f>
        <v>40679.137291666666</v>
      </c>
      <c r="C20" s="2">
        <f>'Data Entry'!E20</f>
        <v>-6.5000000000000002E-2</v>
      </c>
      <c r="D20" s="122">
        <f>'BA Form 2 Event Data'!E23</f>
        <v>0</v>
      </c>
      <c r="E20" s="123">
        <f>'BA Form 2 Event Data'!U23-'BA Form 2 Event Data'!J23</f>
        <v>0</v>
      </c>
      <c r="F20" s="43" t="e">
        <f ca="1">'Data Entry'!L20</f>
        <v>#DIV/0!</v>
      </c>
      <c r="G20" s="1" t="str">
        <f>'Data Entry'!M20</f>
        <v>N</v>
      </c>
      <c r="H20" s="102">
        <f>'BA Form 2 Event Data'!AC23</f>
        <v>0</v>
      </c>
      <c r="I20" s="102">
        <f>'BA Form 2 Event Data'!AD23</f>
        <v>0</v>
      </c>
      <c r="J20" s="102">
        <f>'BA Form 2 Event Data'!AE23</f>
        <v>0</v>
      </c>
    </row>
    <row r="21" spans="1:10">
      <c r="A21" s="1">
        <v>18</v>
      </c>
      <c r="B21" s="22">
        <f>'Data Entry'!C21</f>
        <v>40695.461458333331</v>
      </c>
      <c r="C21" s="2">
        <f>'Data Entry'!E21</f>
        <v>-6.4000000000000001E-2</v>
      </c>
      <c r="D21" s="122">
        <f>'BA Form 2 Event Data'!E24</f>
        <v>0</v>
      </c>
      <c r="E21" s="123">
        <f>'BA Form 2 Event Data'!U24-'BA Form 2 Event Data'!J24</f>
        <v>0</v>
      </c>
      <c r="F21" s="43" t="e">
        <f ca="1">'Data Entry'!L21</f>
        <v>#DIV/0!</v>
      </c>
      <c r="G21" s="1" t="str">
        <f>'Data Entry'!M21</f>
        <v>N</v>
      </c>
      <c r="H21" s="102">
        <f>'BA Form 2 Event Data'!AC24</f>
        <v>0</v>
      </c>
      <c r="I21" s="102">
        <f>'BA Form 2 Event Data'!AD24</f>
        <v>0</v>
      </c>
      <c r="J21" s="102">
        <f>'BA Form 2 Event Data'!AE24</f>
        <v>0</v>
      </c>
    </row>
    <row r="22" spans="1:10">
      <c r="A22" s="1">
        <v>19</v>
      </c>
      <c r="B22" s="21">
        <f>'Data Entry'!C22</f>
        <v>40700.581064814818</v>
      </c>
      <c r="C22" s="25">
        <f>'Data Entry'!E22</f>
        <v>-7.6999999999999999E-2</v>
      </c>
      <c r="D22" s="122">
        <f>'BA Form 2 Event Data'!E25</f>
        <v>0</v>
      </c>
      <c r="E22" s="123">
        <f>'BA Form 2 Event Data'!U25-'BA Form 2 Event Data'!J25</f>
        <v>0</v>
      </c>
      <c r="F22" s="43" t="e">
        <f ca="1">'Data Entry'!L22</f>
        <v>#DIV/0!</v>
      </c>
      <c r="G22" s="1" t="str">
        <f>'Data Entry'!M22</f>
        <v>N</v>
      </c>
      <c r="H22" s="102">
        <f>'BA Form 2 Event Data'!AC25</f>
        <v>0</v>
      </c>
      <c r="I22" s="102">
        <f>'BA Form 2 Event Data'!AD25</f>
        <v>0</v>
      </c>
      <c r="J22" s="102">
        <f>'BA Form 2 Event Data'!AE25</f>
        <v>0</v>
      </c>
    </row>
    <row r="23" spans="1:10">
      <c r="A23" s="1">
        <v>20</v>
      </c>
      <c r="B23" s="21">
        <f>'Data Entry'!C23</f>
        <v>40710.687731481485</v>
      </c>
      <c r="C23" s="25">
        <f>'Data Entry'!E23</f>
        <v>-5.7000000000000002E-2</v>
      </c>
      <c r="D23" s="122">
        <f>'BA Form 2 Event Data'!E26</f>
        <v>0</v>
      </c>
      <c r="E23" s="123">
        <f>'BA Form 2 Event Data'!U26-'BA Form 2 Event Data'!J26</f>
        <v>0</v>
      </c>
      <c r="F23" s="43" t="e">
        <f ca="1">'Data Entry'!L23</f>
        <v>#DIV/0!</v>
      </c>
      <c r="G23" s="1" t="str">
        <f>'Data Entry'!M23</f>
        <v>N</v>
      </c>
      <c r="H23" s="102">
        <f>'BA Form 2 Event Data'!AC26</f>
        <v>0</v>
      </c>
      <c r="I23" s="102">
        <f>'BA Form 2 Event Data'!AD26</f>
        <v>0</v>
      </c>
      <c r="J23" s="102">
        <f>'BA Form 2 Event Data'!AE26</f>
        <v>0</v>
      </c>
    </row>
    <row r="24" spans="1:10">
      <c r="A24" s="1">
        <v>21</v>
      </c>
      <c r="B24" s="23">
        <f>'Data Entry'!C24</f>
        <v>40716.751481481479</v>
      </c>
      <c r="C24" s="2">
        <f>'Data Entry'!E24</f>
        <v>-5.0999999999999997E-2</v>
      </c>
      <c r="D24" s="122">
        <f>'BA Form 2 Event Data'!E27</f>
        <v>0</v>
      </c>
      <c r="E24" s="123">
        <f>'BA Form 2 Event Data'!U27-'BA Form 2 Event Data'!J27</f>
        <v>0</v>
      </c>
      <c r="F24" s="43" t="e">
        <f ca="1">'Data Entry'!L24</f>
        <v>#DIV/0!</v>
      </c>
      <c r="G24" s="1" t="str">
        <f>'Data Entry'!M24</f>
        <v>N</v>
      </c>
      <c r="H24" s="102">
        <f>'BA Form 2 Event Data'!AC27</f>
        <v>0</v>
      </c>
      <c r="I24" s="102">
        <f>'BA Form 2 Event Data'!AD27</f>
        <v>0</v>
      </c>
      <c r="J24" s="102">
        <f>'BA Form 2 Event Data'!AE27</f>
        <v>0</v>
      </c>
    </row>
    <row r="25" spans="1:10">
      <c r="A25" s="1">
        <v>22</v>
      </c>
      <c r="B25" s="23">
        <f>'Data Entry'!C25</f>
        <v>40718.881990740738</v>
      </c>
      <c r="C25" s="2">
        <f>'Data Entry'!E25</f>
        <v>-3.5000000000000003E-2</v>
      </c>
      <c r="D25" s="122">
        <f>'BA Form 2 Event Data'!E28</f>
        <v>0</v>
      </c>
      <c r="E25" s="123">
        <f>'BA Form 2 Event Data'!U28-'BA Form 2 Event Data'!J28</f>
        <v>0</v>
      </c>
      <c r="F25" s="43" t="e">
        <f ca="1">'Data Entry'!L25</f>
        <v>#DIV/0!</v>
      </c>
      <c r="G25" s="1" t="str">
        <f>'Data Entry'!M25</f>
        <v>N</v>
      </c>
      <c r="H25" s="102">
        <f>'BA Form 2 Event Data'!AC28</f>
        <v>0</v>
      </c>
      <c r="I25" s="102">
        <f>'BA Form 2 Event Data'!AD28</f>
        <v>0</v>
      </c>
      <c r="J25" s="102">
        <f>'BA Form 2 Event Data'!AE28</f>
        <v>0</v>
      </c>
    </row>
    <row r="26" spans="1:10">
      <c r="A26" s="1">
        <v>23</v>
      </c>
      <c r="B26" s="21">
        <f>'Data Entry'!C26</f>
        <v>40727.012060185189</v>
      </c>
      <c r="C26" s="25">
        <f>'Data Entry'!E26</f>
        <v>-4.9000000000000002E-2</v>
      </c>
      <c r="D26" s="122">
        <f>'BA Form 2 Event Data'!E29</f>
        <v>0</v>
      </c>
      <c r="E26" s="123">
        <f>'BA Form 2 Event Data'!U29-'BA Form 2 Event Data'!J29</f>
        <v>0</v>
      </c>
      <c r="F26" s="43" t="e">
        <f ca="1">'Data Entry'!L26</f>
        <v>#DIV/0!</v>
      </c>
      <c r="G26" s="1" t="str">
        <f>'Data Entry'!M26</f>
        <v>N</v>
      </c>
      <c r="H26" s="102">
        <f>'BA Form 2 Event Data'!AC29</f>
        <v>0</v>
      </c>
      <c r="I26" s="102">
        <f>'BA Form 2 Event Data'!AD29</f>
        <v>0</v>
      </c>
      <c r="J26" s="102">
        <f>'BA Form 2 Event Data'!AE29</f>
        <v>0</v>
      </c>
    </row>
    <row r="27" spans="1:10">
      <c r="A27" s="1">
        <v>24</v>
      </c>
      <c r="B27" s="21">
        <f>'Data Entry'!C27</f>
        <v>40734.887361111112</v>
      </c>
      <c r="C27" s="25">
        <f>'Data Entry'!E27</f>
        <v>-5.3999999999999999E-2</v>
      </c>
      <c r="D27" s="122">
        <f>'BA Form 2 Event Data'!E30</f>
        <v>0</v>
      </c>
      <c r="E27" s="123">
        <f>'BA Form 2 Event Data'!U30-'BA Form 2 Event Data'!J30</f>
        <v>0</v>
      </c>
      <c r="F27" s="43" t="e">
        <f ca="1">'Data Entry'!L27</f>
        <v>#DIV/0!</v>
      </c>
      <c r="G27" s="1" t="str">
        <f>'Data Entry'!M27</f>
        <v>N</v>
      </c>
      <c r="H27" s="102">
        <f>'BA Form 2 Event Data'!AC30</f>
        <v>0</v>
      </c>
      <c r="I27" s="102">
        <f>'BA Form 2 Event Data'!AD30</f>
        <v>0</v>
      </c>
      <c r="J27" s="102">
        <f>'BA Form 2 Event Data'!AE30</f>
        <v>0</v>
      </c>
    </row>
    <row r="28" spans="1:10">
      <c r="A28" s="1">
        <v>25</v>
      </c>
      <c r="B28" s="23">
        <f>'Data Entry'!C28</f>
        <v>40754.095694444448</v>
      </c>
      <c r="C28" s="2">
        <f>'Data Entry'!E28</f>
        <v>-5.6000000000000001E-2</v>
      </c>
      <c r="D28" s="122">
        <f>'BA Form 2 Event Data'!E31</f>
        <v>0</v>
      </c>
      <c r="E28" s="123">
        <f>'BA Form 2 Event Data'!U31-'BA Form 2 Event Data'!J31</f>
        <v>0</v>
      </c>
      <c r="F28" s="43" t="e">
        <f ca="1">'Data Entry'!L28</f>
        <v>#DIV/0!</v>
      </c>
      <c r="G28" s="1" t="str">
        <f>'Data Entry'!M28</f>
        <v>N</v>
      </c>
      <c r="H28" s="102">
        <f>'BA Form 2 Event Data'!AC31</f>
        <v>0</v>
      </c>
      <c r="I28" s="102">
        <f>'BA Form 2 Event Data'!AD31</f>
        <v>0</v>
      </c>
      <c r="J28" s="102">
        <f>'BA Form 2 Event Data'!AE31</f>
        <v>0</v>
      </c>
    </row>
    <row r="29" spans="1:10">
      <c r="A29" s="1">
        <v>26</v>
      </c>
      <c r="B29" s="23">
        <f>'Data Entry'!C29</f>
        <v>40757.47152777778</v>
      </c>
      <c r="C29" s="2">
        <f>'Data Entry'!E29</f>
        <v>-6.2E-2</v>
      </c>
      <c r="D29" s="122">
        <f>'BA Form 2 Event Data'!E32</f>
        <v>0</v>
      </c>
      <c r="E29" s="123">
        <f>'BA Form 2 Event Data'!U32-'BA Form 2 Event Data'!J32</f>
        <v>0</v>
      </c>
      <c r="F29" s="43" t="e">
        <f ca="1">'Data Entry'!L29</f>
        <v>#DIV/0!</v>
      </c>
      <c r="G29" s="1" t="str">
        <f>'Data Entry'!M29</f>
        <v>N</v>
      </c>
      <c r="H29" s="102">
        <f>'BA Form 2 Event Data'!AC32</f>
        <v>0</v>
      </c>
      <c r="I29" s="102">
        <f>'BA Form 2 Event Data'!AD32</f>
        <v>0</v>
      </c>
      <c r="J29" s="102">
        <f>'BA Form 2 Event Data'!AE32</f>
        <v>0</v>
      </c>
    </row>
    <row r="30" spans="1:10">
      <c r="A30" s="1">
        <v>27</v>
      </c>
      <c r="B30" s="21">
        <f>'Data Entry'!C30</f>
        <v>40765.364444444444</v>
      </c>
      <c r="C30" s="25">
        <f>'Data Entry'!E30</f>
        <v>-9.5000000000000001E-2</v>
      </c>
      <c r="D30" s="122">
        <f>'BA Form 2 Event Data'!E33</f>
        <v>0</v>
      </c>
      <c r="E30" s="123">
        <f>'BA Form 2 Event Data'!U33-'BA Form 2 Event Data'!J33</f>
        <v>0</v>
      </c>
      <c r="F30" s="43" t="e">
        <f ca="1">'Data Entry'!L30</f>
        <v>#DIV/0!</v>
      </c>
      <c r="G30" s="1" t="str">
        <f>'Data Entry'!M30</f>
        <v>N</v>
      </c>
      <c r="H30" s="102">
        <f>'BA Form 2 Event Data'!AC33</f>
        <v>0</v>
      </c>
      <c r="I30" s="102">
        <f>'BA Form 2 Event Data'!AD33</f>
        <v>0</v>
      </c>
      <c r="J30" s="102">
        <f>'BA Form 2 Event Data'!AE33</f>
        <v>0</v>
      </c>
    </row>
    <row r="31" spans="1:10">
      <c r="A31" s="1">
        <v>28</v>
      </c>
      <c r="B31" s="21">
        <f>'Data Entry'!C31</f>
        <v>40784.309074074074</v>
      </c>
      <c r="C31" s="25">
        <f>'Data Entry'!E31</f>
        <v>-7.8E-2</v>
      </c>
      <c r="D31" s="122">
        <f>'BA Form 2 Event Data'!E34</f>
        <v>0</v>
      </c>
      <c r="E31" s="123">
        <f>'BA Form 2 Event Data'!U34-'BA Form 2 Event Data'!J34</f>
        <v>0</v>
      </c>
      <c r="F31" s="43" t="e">
        <f ca="1">'Data Entry'!L31</f>
        <v>#DIV/0!</v>
      </c>
      <c r="G31" s="1" t="str">
        <f>'Data Entry'!M31</f>
        <v>N</v>
      </c>
      <c r="H31" s="102">
        <f>'BA Form 2 Event Data'!AC34</f>
        <v>0</v>
      </c>
      <c r="I31" s="102">
        <f>'BA Form 2 Event Data'!AD34</f>
        <v>0</v>
      </c>
      <c r="J31" s="102">
        <f>'BA Form 2 Event Data'!AE34</f>
        <v>0</v>
      </c>
    </row>
    <row r="32" spans="1:10">
      <c r="A32" s="1">
        <v>29</v>
      </c>
      <c r="B32" s="23">
        <f>'Data Entry'!C32</f>
        <v>40809.44222222222</v>
      </c>
      <c r="C32" s="2">
        <f>'Data Entry'!E32</f>
        <v>-4.8000000000000001E-2</v>
      </c>
      <c r="D32" s="122">
        <f>'BA Form 2 Event Data'!E35</f>
        <v>0</v>
      </c>
      <c r="E32" s="123">
        <f>'BA Form 2 Event Data'!U35-'BA Form 2 Event Data'!J35</f>
        <v>0</v>
      </c>
      <c r="F32" s="43" t="e">
        <f ca="1">'Data Entry'!L32</f>
        <v>#DIV/0!</v>
      </c>
      <c r="G32" s="1" t="str">
        <f>'Data Entry'!M32</f>
        <v>N</v>
      </c>
      <c r="H32" s="102">
        <f>'BA Form 2 Event Data'!AC35</f>
        <v>0</v>
      </c>
      <c r="I32" s="102">
        <f>'BA Form 2 Event Data'!AD35</f>
        <v>0</v>
      </c>
      <c r="J32" s="102">
        <f>'BA Form 2 Event Data'!AE35</f>
        <v>0</v>
      </c>
    </row>
    <row r="33" spans="1:10">
      <c r="A33" s="1">
        <v>30</v>
      </c>
      <c r="B33" s="23">
        <f>'Data Entry'!C33</f>
        <v>40819.023564814815</v>
      </c>
      <c r="C33" s="2">
        <f>'Data Entry'!E33</f>
        <v>-6.3E-2</v>
      </c>
      <c r="D33" s="122">
        <f>'BA Form 2 Event Data'!E36</f>
        <v>0</v>
      </c>
      <c r="E33" s="123">
        <f>'BA Form 2 Event Data'!U36-'BA Form 2 Event Data'!J36</f>
        <v>0</v>
      </c>
      <c r="F33" s="43" t="str">
        <f ca="1">'Data Entry'!L33</f>
        <v/>
      </c>
      <c r="G33" s="1" t="str">
        <f>'Data Entry'!M33</f>
        <v>Y</v>
      </c>
      <c r="H33" s="102">
        <f>'BA Form 2 Event Data'!AC36</f>
        <v>0</v>
      </c>
      <c r="I33" s="102">
        <f>'BA Form 2 Event Data'!AD36</f>
        <v>0</v>
      </c>
      <c r="J33" s="102">
        <f>'BA Form 2 Event Data'!AE36</f>
        <v>0</v>
      </c>
    </row>
    <row r="34" spans="1:10">
      <c r="A34" s="1">
        <v>31</v>
      </c>
      <c r="B34" s="21">
        <f>'Data Entry'!C34</f>
        <v>0</v>
      </c>
      <c r="C34" s="25">
        <f>'Data Entry'!E34</f>
        <v>0</v>
      </c>
      <c r="D34" s="122">
        <f>'BA Form 2 Event Data'!E37</f>
        <v>0</v>
      </c>
      <c r="E34" s="123">
        <f>'BA Form 2 Event Data'!U37-'BA Form 2 Event Data'!J37</f>
        <v>0</v>
      </c>
      <c r="F34" s="43" t="str">
        <f ca="1">'Data Entry'!L34</f>
        <v/>
      </c>
      <c r="G34" s="1" t="str">
        <f>'Data Entry'!M34</f>
        <v>Y</v>
      </c>
      <c r="H34" s="102">
        <f>'BA Form 2 Event Data'!AC37</f>
        <v>0</v>
      </c>
      <c r="I34" s="102">
        <f>'BA Form 2 Event Data'!AD37</f>
        <v>0</v>
      </c>
      <c r="J34" s="102">
        <f>'BA Form 2 Event Data'!AE37</f>
        <v>0</v>
      </c>
    </row>
    <row r="35" spans="1:10">
      <c r="A35" s="1">
        <v>32</v>
      </c>
      <c r="B35" s="21">
        <f>'Data Entry'!C35</f>
        <v>0</v>
      </c>
      <c r="C35" s="25">
        <f>'Data Entry'!E35</f>
        <v>0</v>
      </c>
      <c r="D35" s="122">
        <f>'BA Form 2 Event Data'!E38</f>
        <v>0</v>
      </c>
      <c r="E35" s="123">
        <f>'BA Form 2 Event Data'!U38-'BA Form 2 Event Data'!J38</f>
        <v>0</v>
      </c>
      <c r="F35" s="43" t="str">
        <f ca="1">'Data Entry'!L35</f>
        <v/>
      </c>
      <c r="G35" s="1" t="str">
        <f>'Data Entry'!M35</f>
        <v>Y</v>
      </c>
      <c r="H35" s="102">
        <f>'BA Form 2 Event Data'!AC38</f>
        <v>0</v>
      </c>
      <c r="I35" s="102">
        <f>'BA Form 2 Event Data'!AD38</f>
        <v>0</v>
      </c>
      <c r="J35" s="102">
        <f>'BA Form 2 Event Data'!AE38</f>
        <v>0</v>
      </c>
    </row>
    <row r="36" spans="1:10">
      <c r="A36" s="1">
        <v>33</v>
      </c>
      <c r="B36" s="23">
        <f>'Data Entry'!C36</f>
        <v>0</v>
      </c>
      <c r="C36" s="2">
        <f>'Data Entry'!E36</f>
        <v>0</v>
      </c>
      <c r="D36" s="122">
        <f>'BA Form 2 Event Data'!E39</f>
        <v>0</v>
      </c>
      <c r="E36" s="123">
        <f>'BA Form 2 Event Data'!U39-'BA Form 2 Event Data'!J39</f>
        <v>0</v>
      </c>
      <c r="F36" s="43" t="str">
        <f ca="1">'Data Entry'!L36</f>
        <v/>
      </c>
      <c r="G36" s="1" t="str">
        <f>'Data Entry'!M36</f>
        <v>Y</v>
      </c>
      <c r="H36" s="102">
        <f>'BA Form 2 Event Data'!AC39</f>
        <v>0</v>
      </c>
      <c r="I36" s="102">
        <f>'BA Form 2 Event Data'!AD39</f>
        <v>0</v>
      </c>
      <c r="J36" s="102">
        <f>'BA Form 2 Event Data'!AE39</f>
        <v>0</v>
      </c>
    </row>
    <row r="37" spans="1:10">
      <c r="A37" s="1">
        <v>34</v>
      </c>
      <c r="B37" s="23">
        <f>'Data Entry'!C37</f>
        <v>0</v>
      </c>
      <c r="C37" s="2">
        <f>'Data Entry'!E37</f>
        <v>0</v>
      </c>
      <c r="D37" s="122">
        <f>'BA Form 2 Event Data'!E40</f>
        <v>0</v>
      </c>
      <c r="E37" s="123">
        <f>'BA Form 2 Event Data'!U40-'BA Form 2 Event Data'!J40</f>
        <v>0</v>
      </c>
      <c r="F37" s="43" t="str">
        <f ca="1">'Data Entry'!L37</f>
        <v/>
      </c>
      <c r="G37" s="1" t="str">
        <f>'Data Entry'!M37</f>
        <v>Y</v>
      </c>
      <c r="H37" s="102">
        <f>'BA Form 2 Event Data'!AC40</f>
        <v>0</v>
      </c>
      <c r="I37" s="102">
        <f>'BA Form 2 Event Data'!AD40</f>
        <v>0</v>
      </c>
      <c r="J37" s="102">
        <f>'BA Form 2 Event Data'!AE40</f>
        <v>0</v>
      </c>
    </row>
    <row r="38" spans="1:10">
      <c r="A38" s="1">
        <v>35</v>
      </c>
      <c r="B38" s="21">
        <f>'Data Entry'!C38</f>
        <v>0</v>
      </c>
      <c r="C38" s="25">
        <f>'Data Entry'!E38</f>
        <v>0</v>
      </c>
      <c r="D38" s="122">
        <f>'BA Form 2 Event Data'!E41</f>
        <v>0</v>
      </c>
      <c r="E38" s="123">
        <f>'BA Form 2 Event Data'!U41-'BA Form 2 Event Data'!J41</f>
        <v>0</v>
      </c>
      <c r="F38" s="43" t="str">
        <f ca="1">'Data Entry'!L38</f>
        <v/>
      </c>
      <c r="G38" s="1" t="str">
        <f>'Data Entry'!M38</f>
        <v>Y</v>
      </c>
      <c r="H38" s="102">
        <f>'BA Form 2 Event Data'!AC41</f>
        <v>0</v>
      </c>
      <c r="I38" s="102">
        <f>'BA Form 2 Event Data'!AD41</f>
        <v>0</v>
      </c>
      <c r="J38" s="102">
        <f>'BA Form 2 Event Data'!AE41</f>
        <v>0</v>
      </c>
    </row>
    <row r="39" spans="1:10">
      <c r="A39" s="1">
        <v>36</v>
      </c>
      <c r="B39" s="21">
        <f>'Data Entry'!C39</f>
        <v>0</v>
      </c>
      <c r="C39" s="25">
        <f>'Data Entry'!E39</f>
        <v>0</v>
      </c>
      <c r="D39" s="122">
        <f>'BA Form 2 Event Data'!E42</f>
        <v>0</v>
      </c>
      <c r="E39" s="123">
        <f>'BA Form 2 Event Data'!U42-'BA Form 2 Event Data'!J42</f>
        <v>0</v>
      </c>
      <c r="F39" s="43" t="str">
        <f ca="1">'Data Entry'!L39</f>
        <v/>
      </c>
      <c r="G39" s="1" t="str">
        <f>'Data Entry'!M39</f>
        <v>Y</v>
      </c>
      <c r="H39" s="102">
        <f>'BA Form 2 Event Data'!AC42</f>
        <v>0</v>
      </c>
      <c r="I39" s="102">
        <f>'BA Form 2 Event Data'!AD42</f>
        <v>0</v>
      </c>
      <c r="J39" s="102">
        <f>'BA Form 2 Event Data'!AE42</f>
        <v>0</v>
      </c>
    </row>
    <row r="40" spans="1:10">
      <c r="A40" s="1">
        <v>37</v>
      </c>
      <c r="B40" s="23">
        <f>'Data Entry'!C40</f>
        <v>0</v>
      </c>
      <c r="C40" s="2">
        <f>'Data Entry'!E40</f>
        <v>0</v>
      </c>
      <c r="D40" s="122">
        <f>'BA Form 2 Event Data'!E43</f>
        <v>0</v>
      </c>
      <c r="E40" s="123">
        <f>'BA Form 2 Event Data'!U43-'BA Form 2 Event Data'!J43</f>
        <v>0</v>
      </c>
      <c r="F40" s="43" t="str">
        <f ca="1">'Data Entry'!L40</f>
        <v/>
      </c>
      <c r="G40" s="1" t="str">
        <f>'Data Entry'!M40</f>
        <v>Y</v>
      </c>
      <c r="H40" s="102">
        <f>'BA Form 2 Event Data'!AC43</f>
        <v>0</v>
      </c>
      <c r="I40" s="102">
        <f>'BA Form 2 Event Data'!AD43</f>
        <v>0</v>
      </c>
      <c r="J40" s="102">
        <f>'BA Form 2 Event Data'!AE43</f>
        <v>0</v>
      </c>
    </row>
    <row r="41" spans="1:10">
      <c r="A41" s="1">
        <v>38</v>
      </c>
      <c r="B41" s="23">
        <f>'Data Entry'!C41</f>
        <v>0</v>
      </c>
      <c r="C41" s="2">
        <f>'Data Entry'!E41</f>
        <v>0</v>
      </c>
      <c r="D41" s="122">
        <f>'BA Form 2 Event Data'!E44</f>
        <v>0</v>
      </c>
      <c r="E41" s="123">
        <f>'BA Form 2 Event Data'!U44-'BA Form 2 Event Data'!J44</f>
        <v>0</v>
      </c>
      <c r="F41" s="43" t="str">
        <f ca="1">'Data Entry'!L41</f>
        <v/>
      </c>
      <c r="G41" s="1" t="str">
        <f>'Data Entry'!M41</f>
        <v>Y</v>
      </c>
      <c r="H41" s="102">
        <f>'BA Form 2 Event Data'!AC44</f>
        <v>0</v>
      </c>
      <c r="I41" s="102">
        <f>'BA Form 2 Event Data'!AD44</f>
        <v>0</v>
      </c>
      <c r="J41" s="102">
        <f>'BA Form 2 Event Data'!AE44</f>
        <v>0</v>
      </c>
    </row>
    <row r="42" spans="1:10">
      <c r="A42" s="1">
        <v>39</v>
      </c>
      <c r="B42" s="21">
        <f>'Data Entry'!C42</f>
        <v>0</v>
      </c>
      <c r="C42" s="25">
        <f>'Data Entry'!E42</f>
        <v>0</v>
      </c>
      <c r="D42" s="122">
        <f>'BA Form 2 Event Data'!E45</f>
        <v>0</v>
      </c>
      <c r="E42" s="123">
        <f>'BA Form 2 Event Data'!U45-'BA Form 2 Event Data'!J45</f>
        <v>0</v>
      </c>
      <c r="F42" s="43" t="str">
        <f ca="1">'Data Entry'!L42</f>
        <v/>
      </c>
      <c r="G42" s="1" t="str">
        <f>'Data Entry'!M42</f>
        <v>Y</v>
      </c>
      <c r="H42" s="102">
        <f>'BA Form 2 Event Data'!AC45</f>
        <v>0</v>
      </c>
      <c r="I42" s="102">
        <f>'BA Form 2 Event Data'!AD45</f>
        <v>0</v>
      </c>
      <c r="J42" s="102">
        <f>'BA Form 2 Event Data'!AE45</f>
        <v>0</v>
      </c>
    </row>
    <row r="43" spans="1:10">
      <c r="A43" s="1">
        <v>40</v>
      </c>
      <c r="B43" s="21">
        <f>'Data Entry'!C43</f>
        <v>0</v>
      </c>
      <c r="C43" s="25">
        <f>'Data Entry'!E43</f>
        <v>0</v>
      </c>
      <c r="D43" s="122">
        <f>'BA Form 2 Event Data'!E46</f>
        <v>0</v>
      </c>
      <c r="E43" s="123">
        <f>'BA Form 2 Event Data'!U46-'BA Form 2 Event Data'!J46</f>
        <v>0</v>
      </c>
      <c r="F43" s="43" t="str">
        <f ca="1">'Data Entry'!L43</f>
        <v/>
      </c>
      <c r="G43" s="1" t="str">
        <f>'Data Entry'!M43</f>
        <v>Y</v>
      </c>
      <c r="H43" s="102">
        <f>'BA Form 2 Event Data'!AC46</f>
        <v>0</v>
      </c>
      <c r="I43" s="102">
        <f>'BA Form 2 Event Data'!AD46</f>
        <v>0</v>
      </c>
      <c r="J43" s="102">
        <f>'BA Form 2 Event Data'!AE46</f>
        <v>0</v>
      </c>
    </row>
    <row r="44" spans="1:10">
      <c r="A44" s="1">
        <v>41</v>
      </c>
      <c r="B44" s="23">
        <f>'Data Entry'!C44</f>
        <v>0</v>
      </c>
      <c r="C44" s="2">
        <f>'Data Entry'!E44</f>
        <v>0</v>
      </c>
      <c r="D44" s="122">
        <f>'BA Form 2 Event Data'!E47</f>
        <v>0</v>
      </c>
      <c r="E44" s="123">
        <f>'BA Form 2 Event Data'!U47-'BA Form 2 Event Data'!J47</f>
        <v>0</v>
      </c>
      <c r="F44" s="43" t="str">
        <f ca="1">'Data Entry'!L44</f>
        <v/>
      </c>
      <c r="G44" s="1" t="str">
        <f>'Data Entry'!M44</f>
        <v>Y</v>
      </c>
      <c r="H44" s="102">
        <f>'BA Form 2 Event Data'!AC47</f>
        <v>0</v>
      </c>
      <c r="I44" s="102">
        <f>'BA Form 2 Event Data'!AD47</f>
        <v>0</v>
      </c>
      <c r="J44" s="102">
        <f>'BA Form 2 Event Data'!AE47</f>
        <v>0</v>
      </c>
    </row>
    <row r="45" spans="1:10">
      <c r="A45" s="1">
        <v>42</v>
      </c>
      <c r="B45" s="23">
        <f>'Data Entry'!C45</f>
        <v>0</v>
      </c>
      <c r="C45" s="2">
        <f>'Data Entry'!E45</f>
        <v>0</v>
      </c>
      <c r="D45" s="122">
        <f>'BA Form 2 Event Data'!E48</f>
        <v>0</v>
      </c>
      <c r="E45" s="123">
        <f>'BA Form 2 Event Data'!U48-'BA Form 2 Event Data'!J48</f>
        <v>0</v>
      </c>
      <c r="F45" s="43" t="str">
        <f ca="1">'Data Entry'!L45</f>
        <v/>
      </c>
      <c r="G45" s="1" t="str">
        <f>'Data Entry'!M45</f>
        <v>Y</v>
      </c>
      <c r="H45" s="102">
        <f>'BA Form 2 Event Data'!AC48</f>
        <v>0</v>
      </c>
      <c r="I45" s="102">
        <f>'BA Form 2 Event Data'!AD48</f>
        <v>0</v>
      </c>
      <c r="J45" s="102">
        <f>'BA Form 2 Event Data'!AE48</f>
        <v>0</v>
      </c>
    </row>
    <row r="48" spans="1:10">
      <c r="B48" s="143" t="s">
        <v>47</v>
      </c>
      <c r="F48" s="102" t="e">
        <f ca="1">'Data Entry'!O22</f>
        <v>#DIV/0!</v>
      </c>
    </row>
    <row r="49" spans="2:15" ht="26.25" thickBot="1">
      <c r="B49" s="144" t="str">
        <f>'Data Entry'!O7&amp;" FRM - Median Frequency Response (MW/0.1Hz)"</f>
        <v>2012 FRM - Median Frequency Response (MW/0.1Hz)</v>
      </c>
      <c r="F49" s="102" t="e">
        <f ca="1">'Data Entry'!O34</f>
        <v>#DIV/0!</v>
      </c>
    </row>
    <row r="50" spans="2:15">
      <c r="B50" s="143"/>
      <c r="F50" s="102"/>
    </row>
    <row r="51" spans="2:15">
      <c r="B51" s="143" t="str">
        <f>'Data Entry'!P31</f>
        <v>2012 Frequency Response Obligation (FRO)</v>
      </c>
      <c r="F51">
        <f>'Data Entry'!O31</f>
        <v>-70</v>
      </c>
    </row>
    <row r="53" spans="2:15" ht="13.5" customHeight="1">
      <c r="J53" s="216"/>
      <c r="K53" s="217"/>
      <c r="L53" s="217"/>
      <c r="M53" s="217"/>
      <c r="N53" s="217"/>
      <c r="O53" s="217"/>
    </row>
  </sheetData>
  <mergeCells count="2">
    <mergeCell ref="E1:G1"/>
    <mergeCell ref="J53:O53"/>
  </mergeCells>
  <conditionalFormatting sqref="F5:F45">
    <cfRule type="containsBlanks" dxfId="1" priority="7">
      <formula>LEN(TRIM(F5))=0</formula>
    </cfRule>
    <cfRule type="cellIs" dxfId="0" priority="8"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2"/>
  <dimension ref="A1:E24"/>
  <sheetViews>
    <sheetView workbookViewId="0">
      <selection activeCell="G41" sqref="G41"/>
    </sheetView>
  </sheetViews>
  <sheetFormatPr defaultRowHeight="12.75"/>
  <cols>
    <col min="1" max="3" width="12.7109375" customWidth="1"/>
    <col min="4" max="4" width="13.5703125" customWidth="1"/>
    <col min="5" max="5" width="10.28515625" customWidth="1"/>
  </cols>
  <sheetData>
    <row r="1" spans="1:5" ht="78.75">
      <c r="A1" s="70" t="s">
        <v>21</v>
      </c>
      <c r="B1" s="74" t="s">
        <v>73</v>
      </c>
      <c r="C1" s="74" t="s">
        <v>74</v>
      </c>
      <c r="D1" s="74" t="s">
        <v>118</v>
      </c>
    </row>
    <row r="2" spans="1:5" ht="15.75">
      <c r="A2" s="73" t="s">
        <v>22</v>
      </c>
      <c r="B2" s="75"/>
      <c r="C2" s="75"/>
      <c r="D2" s="76">
        <v>-10</v>
      </c>
    </row>
    <row r="3" spans="1:5" ht="15.75">
      <c r="A3" s="73" t="s">
        <v>23</v>
      </c>
      <c r="B3" s="75"/>
      <c r="C3" s="75"/>
      <c r="D3" s="76">
        <v>-7</v>
      </c>
    </row>
    <row r="4" spans="1:5" ht="15.75">
      <c r="A4" s="73" t="s">
        <v>24</v>
      </c>
      <c r="B4" s="75"/>
      <c r="C4" s="75"/>
      <c r="D4" s="76">
        <v>-12</v>
      </c>
    </row>
    <row r="5" spans="1:5" ht="15.75">
      <c r="A5" s="73" t="s">
        <v>25</v>
      </c>
      <c r="B5" s="75"/>
      <c r="C5" s="75"/>
      <c r="D5" s="76">
        <v>-8</v>
      </c>
    </row>
    <row r="6" spans="1:5" ht="15.75">
      <c r="A6" s="73" t="s">
        <v>26</v>
      </c>
      <c r="B6" s="75"/>
      <c r="C6" s="75"/>
      <c r="D6" s="76">
        <v>-27</v>
      </c>
    </row>
    <row r="7" spans="1:5" ht="15.75">
      <c r="A7" s="73" t="s">
        <v>27</v>
      </c>
      <c r="B7" s="75"/>
      <c r="C7" s="75"/>
      <c r="D7" s="76">
        <v>-8.6999999999999993</v>
      </c>
    </row>
    <row r="8" spans="1:5" ht="15.75">
      <c r="A8" s="73" t="s">
        <v>28</v>
      </c>
      <c r="B8" s="75"/>
      <c r="C8" s="75"/>
      <c r="D8" s="76">
        <v>-8</v>
      </c>
    </row>
    <row r="9" spans="1:5" ht="15.75">
      <c r="A9" s="73" t="s">
        <v>29</v>
      </c>
      <c r="B9" s="75"/>
      <c r="C9" s="75"/>
      <c r="D9" s="76">
        <v>-8</v>
      </c>
    </row>
    <row r="10" spans="1:5" ht="15.75">
      <c r="A10" s="73" t="s">
        <v>30</v>
      </c>
      <c r="B10" s="75"/>
      <c r="C10" s="75"/>
      <c r="D10" s="76">
        <v>-8.1999999999999993</v>
      </c>
    </row>
    <row r="11" spans="1:5" ht="15.75">
      <c r="A11" s="73" t="s">
        <v>31</v>
      </c>
      <c r="B11" s="75"/>
      <c r="C11" s="75"/>
      <c r="D11" s="76">
        <v>-8</v>
      </c>
    </row>
    <row r="12" spans="1:5" ht="15.75">
      <c r="A12" s="73" t="s">
        <v>32</v>
      </c>
      <c r="B12" s="75"/>
      <c r="C12" s="75"/>
      <c r="D12" s="76">
        <v>-8</v>
      </c>
    </row>
    <row r="13" spans="1:5" ht="15.75">
      <c r="A13" s="73" t="s">
        <v>33</v>
      </c>
      <c r="B13" s="75"/>
      <c r="C13" s="75"/>
      <c r="D13" s="76">
        <v>-12</v>
      </c>
    </row>
    <row r="14" spans="1:5" ht="15.75">
      <c r="B14" s="77"/>
      <c r="C14" s="77"/>
      <c r="D14" s="78">
        <f>(31*D2+28*D3+31*D4+31*D5+30*D6+31*D7+30*D8+31*D9+31*D10+30*D11+30*D12+31*D13)/365</f>
        <v>-10.410684931506848</v>
      </c>
      <c r="E14" s="73" t="s">
        <v>34</v>
      </c>
    </row>
    <row r="16" spans="1:5" ht="14.25">
      <c r="A16" s="71" t="s">
        <v>72</v>
      </c>
    </row>
    <row r="17" spans="1:4" ht="14.25">
      <c r="A17" s="71" t="s">
        <v>119</v>
      </c>
      <c r="D17" s="3"/>
    </row>
    <row r="18" spans="1:4" ht="14.25">
      <c r="A18" s="71"/>
    </row>
    <row r="19" spans="1:4" ht="14.25">
      <c r="A19" s="71"/>
    </row>
    <row r="20" spans="1:4" ht="14.25">
      <c r="A20" s="71"/>
    </row>
    <row r="21" spans="1:4" ht="14.25">
      <c r="A21" s="71"/>
    </row>
    <row r="22" spans="1:4" ht="14.25">
      <c r="A22" s="71"/>
    </row>
    <row r="23" spans="1:4" ht="14.25">
      <c r="A23" s="71"/>
    </row>
    <row r="24" spans="1:4" ht="14.25">
      <c r="A24" s="71"/>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AH154"/>
  <sheetViews>
    <sheetView workbookViewId="0">
      <selection activeCell="D7" sqref="D7"/>
    </sheetView>
  </sheetViews>
  <sheetFormatPr defaultRowHeight="12.75"/>
  <cols>
    <col min="2" max="2" width="15.42578125" bestFit="1" customWidth="1"/>
    <col min="4" max="4" width="27.7109375" customWidth="1"/>
    <col min="10" max="10" width="10" customWidth="1"/>
    <col min="11" max="11" width="10.5703125" bestFit="1" customWidth="1"/>
    <col min="12" max="12" width="12.85546875" customWidth="1"/>
    <col min="13" max="13" width="10.28515625" bestFit="1" customWidth="1"/>
    <col min="14" max="14" width="14.28515625" bestFit="1" customWidth="1"/>
    <col min="15" max="15" width="8.28515625" bestFit="1" customWidth="1"/>
    <col min="16" max="16" width="12.7109375" bestFit="1" customWidth="1"/>
    <col min="17" max="17" width="14.28515625" bestFit="1" customWidth="1"/>
    <col min="18" max="18" width="10.42578125" bestFit="1" customWidth="1"/>
    <col min="19" max="19" width="9" bestFit="1" customWidth="1"/>
    <col min="20" max="20" width="12.5703125" bestFit="1" customWidth="1"/>
    <col min="21" max="21" width="10" customWidth="1"/>
    <col min="22" max="22" width="11.42578125" customWidth="1"/>
    <col min="23" max="23" width="12.42578125" bestFit="1" customWidth="1"/>
    <col min="24" max="24" width="10.28515625" bestFit="1" customWidth="1"/>
    <col min="25" max="25" width="14.28515625" bestFit="1" customWidth="1"/>
    <col min="26" max="26" width="10.140625" customWidth="1"/>
    <col min="27" max="27" width="12.7109375" bestFit="1" customWidth="1"/>
    <col min="28" max="31" width="14.7109375" customWidth="1"/>
    <col min="32" max="32" width="11" customWidth="1"/>
    <col min="34" max="34" width="9.5703125" bestFit="1" customWidth="1"/>
  </cols>
  <sheetData>
    <row r="1" spans="1:34" ht="21.75" thickBot="1">
      <c r="D1" s="28" t="s">
        <v>175</v>
      </c>
      <c r="J1" s="80" t="s">
        <v>120</v>
      </c>
      <c r="L1" s="79" t="s">
        <v>121</v>
      </c>
      <c r="U1" t="s">
        <v>122</v>
      </c>
      <c r="V1" s="81" t="s">
        <v>123</v>
      </c>
    </row>
    <row r="2" spans="1:34" ht="14.25" thickTop="1" thickBot="1">
      <c r="J2" s="82"/>
      <c r="K2" s="83"/>
      <c r="L2" s="84" t="s">
        <v>124</v>
      </c>
      <c r="M2" s="84" t="s">
        <v>125</v>
      </c>
      <c r="N2" s="83"/>
      <c r="O2" s="83"/>
      <c r="P2" s="84" t="s">
        <v>126</v>
      </c>
      <c r="Q2" s="84" t="s">
        <v>127</v>
      </c>
      <c r="R2" s="83"/>
      <c r="S2" s="83"/>
      <c r="T2" s="85"/>
      <c r="U2" s="83"/>
      <c r="V2" s="83"/>
      <c r="W2" s="84" t="s">
        <v>124</v>
      </c>
      <c r="X2" s="84" t="s">
        <v>125</v>
      </c>
      <c r="Y2" s="83"/>
      <c r="Z2" s="83"/>
      <c r="AA2" s="84" t="s">
        <v>126</v>
      </c>
      <c r="AB2" s="84" t="s">
        <v>127</v>
      </c>
      <c r="AC2" s="84"/>
      <c r="AD2" s="84"/>
      <c r="AE2" s="84"/>
      <c r="AF2" s="83"/>
      <c r="AG2" s="83"/>
      <c r="AH2" s="85"/>
    </row>
    <row r="3" spans="1:34" ht="13.5" thickTop="1">
      <c r="A3" s="127"/>
      <c r="B3" s="83"/>
      <c r="C3" s="83"/>
      <c r="D3" s="84" t="s">
        <v>128</v>
      </c>
      <c r="E3" s="84" t="s">
        <v>129</v>
      </c>
      <c r="F3" s="84" t="s">
        <v>130</v>
      </c>
      <c r="G3" s="84" t="s">
        <v>131</v>
      </c>
      <c r="H3" s="84" t="s">
        <v>132</v>
      </c>
      <c r="I3" s="86" t="s">
        <v>133</v>
      </c>
      <c r="J3" s="87"/>
      <c r="K3" s="88" t="s">
        <v>134</v>
      </c>
      <c r="L3" s="88" t="s">
        <v>135</v>
      </c>
      <c r="M3" s="88" t="s">
        <v>136</v>
      </c>
      <c r="N3" s="88" t="s">
        <v>137</v>
      </c>
      <c r="O3" s="88" t="s">
        <v>138</v>
      </c>
      <c r="P3" s="88" t="s">
        <v>139</v>
      </c>
      <c r="Q3" s="88" t="s">
        <v>44</v>
      </c>
      <c r="R3" s="88" t="s">
        <v>44</v>
      </c>
      <c r="S3" s="88" t="s">
        <v>44</v>
      </c>
      <c r="T3" s="89" t="s">
        <v>140</v>
      </c>
      <c r="U3" s="10"/>
      <c r="V3" s="88" t="s">
        <v>134</v>
      </c>
      <c r="W3" s="88" t="s">
        <v>135</v>
      </c>
      <c r="X3" s="88" t="s">
        <v>136</v>
      </c>
      <c r="Y3" s="88" t="s">
        <v>137</v>
      </c>
      <c r="Z3" s="88" t="s">
        <v>138</v>
      </c>
      <c r="AA3" s="88" t="s">
        <v>139</v>
      </c>
      <c r="AB3" s="88" t="s">
        <v>44</v>
      </c>
      <c r="AC3" s="88" t="s">
        <v>188</v>
      </c>
      <c r="AD3" s="88" t="s">
        <v>188</v>
      </c>
      <c r="AE3" s="88" t="s">
        <v>189</v>
      </c>
      <c r="AF3" s="88" t="s">
        <v>44</v>
      </c>
      <c r="AG3" s="88" t="s">
        <v>44</v>
      </c>
      <c r="AH3" s="89" t="s">
        <v>140</v>
      </c>
    </row>
    <row r="4" spans="1:34">
      <c r="A4" s="128"/>
      <c r="B4" s="10"/>
      <c r="C4" s="10"/>
      <c r="D4" s="88"/>
      <c r="E4" s="88" t="s">
        <v>43</v>
      </c>
      <c r="F4" s="88" t="s">
        <v>141</v>
      </c>
      <c r="G4" s="88" t="s">
        <v>141</v>
      </c>
      <c r="H4" s="88"/>
      <c r="I4" s="90" t="s">
        <v>141</v>
      </c>
      <c r="J4" s="87"/>
      <c r="K4" s="88" t="s">
        <v>142</v>
      </c>
      <c r="L4" s="88" t="s">
        <v>143</v>
      </c>
      <c r="M4" s="88" t="s">
        <v>5</v>
      </c>
      <c r="N4" s="88" t="s">
        <v>144</v>
      </c>
      <c r="O4" s="88" t="s">
        <v>145</v>
      </c>
      <c r="P4" s="88" t="s">
        <v>146</v>
      </c>
      <c r="Q4" s="88" t="s">
        <v>147</v>
      </c>
      <c r="R4" s="88" t="s">
        <v>140</v>
      </c>
      <c r="S4" s="88" t="s">
        <v>5</v>
      </c>
      <c r="T4" s="89" t="s">
        <v>148</v>
      </c>
      <c r="U4" s="10"/>
      <c r="V4" s="88" t="s">
        <v>142</v>
      </c>
      <c r="W4" s="88" t="s">
        <v>143</v>
      </c>
      <c r="X4" s="88" t="s">
        <v>5</v>
      </c>
      <c r="Y4" s="88" t="s">
        <v>144</v>
      </c>
      <c r="Z4" s="88" t="s">
        <v>145</v>
      </c>
      <c r="AA4" s="88" t="s">
        <v>146</v>
      </c>
      <c r="AB4" s="88" t="s">
        <v>147</v>
      </c>
      <c r="AC4" s="88" t="s">
        <v>190</v>
      </c>
      <c r="AD4" s="88" t="s">
        <v>190</v>
      </c>
      <c r="AE4" s="88" t="s">
        <v>190</v>
      </c>
      <c r="AF4" s="88" t="s">
        <v>140</v>
      </c>
      <c r="AG4" s="88" t="s">
        <v>5</v>
      </c>
      <c r="AH4" s="89" t="s">
        <v>148</v>
      </c>
    </row>
    <row r="5" spans="1:34">
      <c r="A5" s="129" t="s">
        <v>166</v>
      </c>
      <c r="B5" s="15" t="s">
        <v>17</v>
      </c>
      <c r="C5" s="17"/>
      <c r="D5" s="88"/>
      <c r="E5" s="88"/>
      <c r="F5" s="88"/>
      <c r="G5" s="88"/>
      <c r="H5" s="88"/>
      <c r="I5" s="90"/>
      <c r="J5" s="92" t="s">
        <v>139</v>
      </c>
      <c r="K5" s="88" t="s">
        <v>149</v>
      </c>
      <c r="L5" s="88" t="s">
        <v>150</v>
      </c>
      <c r="M5" s="88" t="s">
        <v>151</v>
      </c>
      <c r="N5" s="88" t="s">
        <v>152</v>
      </c>
      <c r="O5" s="88" t="s">
        <v>153</v>
      </c>
      <c r="P5" s="88" t="s">
        <v>154</v>
      </c>
      <c r="Q5" s="88" t="s">
        <v>152</v>
      </c>
      <c r="R5" s="88" t="s">
        <v>148</v>
      </c>
      <c r="S5" s="10"/>
      <c r="T5" s="89" t="s">
        <v>155</v>
      </c>
      <c r="U5" s="91" t="s">
        <v>139</v>
      </c>
      <c r="V5" s="88" t="s">
        <v>149</v>
      </c>
      <c r="W5" s="88" t="s">
        <v>150</v>
      </c>
      <c r="X5" s="88" t="s">
        <v>151</v>
      </c>
      <c r="Y5" s="88" t="s">
        <v>152</v>
      </c>
      <c r="Z5" s="88" t="s">
        <v>153</v>
      </c>
      <c r="AA5" s="88" t="s">
        <v>154</v>
      </c>
      <c r="AB5" s="88" t="s">
        <v>152</v>
      </c>
      <c r="AC5" s="88" t="s">
        <v>191</v>
      </c>
      <c r="AD5" s="88" t="s">
        <v>192</v>
      </c>
      <c r="AE5" s="88"/>
      <c r="AF5" s="88" t="s">
        <v>148</v>
      </c>
      <c r="AG5" s="10"/>
      <c r="AH5" s="89" t="s">
        <v>155</v>
      </c>
    </row>
    <row r="6" spans="1:34" ht="13.5" thickBot="1">
      <c r="A6" s="129" t="s">
        <v>167</v>
      </c>
      <c r="B6" s="52" t="s">
        <v>18</v>
      </c>
      <c r="C6" s="53" t="s">
        <v>9</v>
      </c>
      <c r="D6" s="93"/>
      <c r="E6" s="88"/>
      <c r="F6" s="93"/>
      <c r="G6" s="93"/>
      <c r="H6" s="93"/>
      <c r="I6" s="94"/>
      <c r="J6" s="95" t="s">
        <v>141</v>
      </c>
      <c r="K6" s="96" t="s">
        <v>38</v>
      </c>
      <c r="L6" s="96" t="s">
        <v>38</v>
      </c>
      <c r="M6" s="96" t="s">
        <v>38</v>
      </c>
      <c r="N6" s="96" t="s">
        <v>38</v>
      </c>
      <c r="O6" s="96" t="s">
        <v>38</v>
      </c>
      <c r="P6" s="96" t="s">
        <v>38</v>
      </c>
      <c r="Q6" s="96" t="s">
        <v>38</v>
      </c>
      <c r="R6" s="96" t="s">
        <v>156</v>
      </c>
      <c r="S6" s="96" t="s">
        <v>38</v>
      </c>
      <c r="T6" s="97" t="s">
        <v>38</v>
      </c>
      <c r="U6" s="98" t="s">
        <v>141</v>
      </c>
      <c r="V6" s="96" t="s">
        <v>38</v>
      </c>
      <c r="W6" s="96" t="s">
        <v>38</v>
      </c>
      <c r="X6" s="96" t="s">
        <v>38</v>
      </c>
      <c r="Y6" s="96" t="s">
        <v>38</v>
      </c>
      <c r="Z6" s="96" t="s">
        <v>38</v>
      </c>
      <c r="AA6" s="96" t="s">
        <v>38</v>
      </c>
      <c r="AB6" s="96" t="s">
        <v>38</v>
      </c>
      <c r="AC6" s="96" t="s">
        <v>193</v>
      </c>
      <c r="AD6" s="96" t="s">
        <v>193</v>
      </c>
      <c r="AE6" s="96" t="s">
        <v>193</v>
      </c>
      <c r="AF6" s="96" t="s">
        <v>156</v>
      </c>
      <c r="AG6" s="96" t="s">
        <v>38</v>
      </c>
      <c r="AH6" s="97" t="s">
        <v>38</v>
      </c>
    </row>
    <row r="7" spans="1:34" ht="13.5" thickTop="1">
      <c r="A7" s="130">
        <v>1</v>
      </c>
      <c r="B7" s="164">
        <f>'Data Entry'!C4</f>
        <v>40523.95412037037</v>
      </c>
      <c r="C7" s="165">
        <f>'Data Entry'!E4</f>
        <v>-3.6999999999999998E-2</v>
      </c>
      <c r="D7" s="132"/>
      <c r="E7" s="133"/>
      <c r="F7" s="134"/>
      <c r="G7" s="134"/>
      <c r="H7" s="133"/>
      <c r="I7" s="134"/>
      <c r="J7" s="136"/>
      <c r="K7" s="135"/>
      <c r="L7" s="135"/>
      <c r="M7" s="135"/>
      <c r="N7" s="135"/>
      <c r="O7" s="135"/>
      <c r="P7" s="135"/>
      <c r="Q7" s="135"/>
      <c r="R7" s="135"/>
      <c r="S7" s="137"/>
      <c r="T7" s="135"/>
      <c r="U7" s="136"/>
      <c r="V7" s="135"/>
      <c r="W7" s="135"/>
      <c r="X7" s="135"/>
      <c r="Y7" s="135"/>
      <c r="Z7" s="135"/>
      <c r="AA7" s="135"/>
      <c r="AB7" s="135"/>
      <c r="AC7" s="135"/>
      <c r="AD7" s="135"/>
      <c r="AE7" s="135"/>
      <c r="AF7" s="135"/>
      <c r="AG7" s="137"/>
      <c r="AH7" s="135"/>
    </row>
    <row r="8" spans="1:34">
      <c r="A8" s="129">
        <v>2</v>
      </c>
      <c r="B8" s="164">
        <f>'Data Entry'!C5</f>
        <v>40525.300509259258</v>
      </c>
      <c r="C8" s="88">
        <f>'Data Entry'!E5</f>
        <v>-6.6000000000000003E-2</v>
      </c>
      <c r="D8" s="138"/>
      <c r="E8" s="139"/>
      <c r="F8" s="140"/>
      <c r="G8" s="140"/>
      <c r="H8" s="139"/>
      <c r="I8" s="140"/>
      <c r="J8" s="140"/>
      <c r="K8" s="141"/>
      <c r="L8" s="141"/>
      <c r="M8" s="141"/>
      <c r="N8" s="141"/>
      <c r="O8" s="141"/>
      <c r="P8" s="141"/>
      <c r="Q8" s="141"/>
      <c r="R8" s="141"/>
      <c r="S8" s="142"/>
      <c r="T8" s="141"/>
      <c r="U8" s="140"/>
      <c r="V8" s="141"/>
      <c r="W8" s="141"/>
      <c r="X8" s="141"/>
      <c r="Y8" s="141"/>
      <c r="Z8" s="141"/>
      <c r="AA8" s="141"/>
      <c r="AB8" s="141"/>
      <c r="AC8" s="141"/>
      <c r="AD8" s="141"/>
      <c r="AE8" s="141"/>
      <c r="AF8" s="141"/>
      <c r="AG8" s="142"/>
      <c r="AH8" s="141"/>
    </row>
    <row r="9" spans="1:34">
      <c r="A9" s="129">
        <v>3</v>
      </c>
      <c r="B9" s="164">
        <f>'Data Entry'!C6</f>
        <v>40541.677291666667</v>
      </c>
      <c r="C9" s="88">
        <f>'Data Entry'!E6</f>
        <v>-5.0999999999999997E-2</v>
      </c>
      <c r="D9" s="138"/>
      <c r="E9" s="139"/>
      <c r="F9" s="140"/>
      <c r="G9" s="140"/>
      <c r="H9" s="139"/>
      <c r="I9" s="140"/>
      <c r="J9" s="140"/>
      <c r="K9" s="141"/>
      <c r="L9" s="141"/>
      <c r="M9" s="141"/>
      <c r="N9" s="141"/>
      <c r="O9" s="141"/>
      <c r="P9" s="141"/>
      <c r="Q9" s="141"/>
      <c r="R9" s="141"/>
      <c r="S9" s="142"/>
      <c r="T9" s="141"/>
      <c r="U9" s="140"/>
      <c r="V9" s="141"/>
      <c r="W9" s="141"/>
      <c r="X9" s="141"/>
      <c r="Y9" s="141"/>
      <c r="Z9" s="141"/>
      <c r="AA9" s="141"/>
      <c r="AB9" s="141"/>
      <c r="AC9" s="141"/>
      <c r="AD9" s="141"/>
      <c r="AE9" s="141"/>
      <c r="AF9" s="141"/>
      <c r="AG9" s="142"/>
      <c r="AH9" s="141"/>
    </row>
    <row r="10" spans="1:34">
      <c r="A10" s="129">
        <v>4</v>
      </c>
      <c r="B10" s="164">
        <f>'Data Entry'!C7</f>
        <v>40542.379861111112</v>
      </c>
      <c r="C10" s="88">
        <f>'Data Entry'!E7</f>
        <v>-0.11600000000000001</v>
      </c>
      <c r="D10" s="138"/>
      <c r="E10" s="139"/>
      <c r="F10" s="140"/>
      <c r="G10" s="140"/>
      <c r="H10" s="139"/>
      <c r="I10" s="140"/>
      <c r="J10" s="140"/>
      <c r="K10" s="141"/>
      <c r="L10" s="141"/>
      <c r="M10" s="141"/>
      <c r="N10" s="141"/>
      <c r="O10" s="141"/>
      <c r="P10" s="141"/>
      <c r="Q10" s="141"/>
      <c r="R10" s="141"/>
      <c r="S10" s="142"/>
      <c r="T10" s="141"/>
      <c r="U10" s="140"/>
      <c r="V10" s="141"/>
      <c r="W10" s="141"/>
      <c r="X10" s="141"/>
      <c r="Y10" s="141"/>
      <c r="Z10" s="141"/>
      <c r="AA10" s="141"/>
      <c r="AB10" s="141"/>
      <c r="AC10" s="141"/>
      <c r="AD10" s="141"/>
      <c r="AE10" s="141"/>
      <c r="AF10" s="141"/>
      <c r="AG10" s="142"/>
      <c r="AH10" s="141"/>
    </row>
    <row r="11" spans="1:34">
      <c r="A11" s="129">
        <v>5</v>
      </c>
      <c r="B11" s="164">
        <f>'Data Entry'!C8</f>
        <v>40560.893935185188</v>
      </c>
      <c r="C11" s="88">
        <f>'Data Entry'!E8</f>
        <v>-5.0999999999999997E-2</v>
      </c>
      <c r="D11" s="138"/>
      <c r="E11" s="139"/>
      <c r="F11" s="140"/>
      <c r="G11" s="140"/>
      <c r="H11" s="139"/>
      <c r="I11" s="140"/>
      <c r="J11" s="140"/>
      <c r="K11" s="141"/>
      <c r="L11" s="141"/>
      <c r="M11" s="141"/>
      <c r="N11" s="141"/>
      <c r="O11" s="141"/>
      <c r="P11" s="141"/>
      <c r="Q11" s="141"/>
      <c r="R11" s="141"/>
      <c r="S11" s="142"/>
      <c r="T11" s="141"/>
      <c r="U11" s="140"/>
      <c r="V11" s="141"/>
      <c r="W11" s="141"/>
      <c r="X11" s="141"/>
      <c r="Y11" s="141"/>
      <c r="Z11" s="141"/>
      <c r="AA11" s="141"/>
      <c r="AB11" s="141"/>
      <c r="AC11" s="141"/>
      <c r="AD11" s="141"/>
      <c r="AE11" s="141"/>
      <c r="AF11" s="141"/>
      <c r="AG11" s="142"/>
      <c r="AH11" s="141"/>
    </row>
    <row r="12" spans="1:34">
      <c r="A12" s="129">
        <v>6</v>
      </c>
      <c r="B12" s="164">
        <f>'Data Entry'!C9</f>
        <v>40564.320972222224</v>
      </c>
      <c r="C12" s="88">
        <f>'Data Entry'!E9</f>
        <v>-6.6000000000000003E-2</v>
      </c>
      <c r="D12" s="138"/>
      <c r="E12" s="139"/>
      <c r="F12" s="140"/>
      <c r="G12" s="140"/>
      <c r="H12" s="139"/>
      <c r="I12" s="140"/>
      <c r="J12" s="140"/>
      <c r="K12" s="141"/>
      <c r="L12" s="141"/>
      <c r="M12" s="141"/>
      <c r="N12" s="141"/>
      <c r="O12" s="141"/>
      <c r="P12" s="141"/>
      <c r="Q12" s="141"/>
      <c r="R12" s="141"/>
      <c r="S12" s="142"/>
      <c r="T12" s="141"/>
      <c r="U12" s="140"/>
      <c r="V12" s="141"/>
      <c r="W12" s="141"/>
      <c r="X12" s="141"/>
      <c r="Y12" s="141"/>
      <c r="Z12" s="141"/>
      <c r="AA12" s="141"/>
      <c r="AB12" s="141"/>
      <c r="AC12" s="141"/>
      <c r="AD12" s="141"/>
      <c r="AE12" s="141"/>
      <c r="AF12" s="141"/>
      <c r="AG12" s="142"/>
      <c r="AH12" s="141"/>
    </row>
    <row r="13" spans="1:34">
      <c r="A13" s="129">
        <v>7</v>
      </c>
      <c r="B13" s="164">
        <f>'Data Entry'!C10</f>
        <v>40575.788032407407</v>
      </c>
      <c r="C13" s="88">
        <f>'Data Entry'!E10</f>
        <v>-5.5E-2</v>
      </c>
      <c r="D13" s="138"/>
      <c r="E13" s="139"/>
      <c r="F13" s="140"/>
      <c r="G13" s="140"/>
      <c r="H13" s="139"/>
      <c r="I13" s="140"/>
      <c r="J13" s="140"/>
      <c r="K13" s="141"/>
      <c r="L13" s="141"/>
      <c r="M13" s="141"/>
      <c r="N13" s="141"/>
      <c r="O13" s="141"/>
      <c r="P13" s="141"/>
      <c r="Q13" s="141"/>
      <c r="R13" s="141"/>
      <c r="S13" s="142"/>
      <c r="T13" s="141"/>
      <c r="U13" s="140"/>
      <c r="V13" s="141"/>
      <c r="W13" s="141"/>
      <c r="X13" s="141"/>
      <c r="Y13" s="141"/>
      <c r="Z13" s="141"/>
      <c r="AA13" s="141"/>
      <c r="AB13" s="141"/>
      <c r="AC13" s="141"/>
      <c r="AD13" s="141"/>
      <c r="AE13" s="141"/>
      <c r="AF13" s="141"/>
      <c r="AG13" s="142"/>
      <c r="AH13" s="141"/>
    </row>
    <row r="14" spans="1:34">
      <c r="A14" s="129">
        <v>8</v>
      </c>
      <c r="B14" s="164">
        <f>'Data Entry'!C11</f>
        <v>40576.265393518515</v>
      </c>
      <c r="C14" s="88">
        <f>'Data Entry'!E11</f>
        <v>-6.9000000000002615E-2</v>
      </c>
      <c r="D14" s="138"/>
      <c r="E14" s="139"/>
      <c r="F14" s="140"/>
      <c r="G14" s="140"/>
      <c r="H14" s="139"/>
      <c r="I14" s="140"/>
      <c r="J14" s="140"/>
      <c r="K14" s="141"/>
      <c r="L14" s="141"/>
      <c r="M14" s="141"/>
      <c r="N14" s="141"/>
      <c r="O14" s="141"/>
      <c r="P14" s="141"/>
      <c r="Q14" s="141"/>
      <c r="R14" s="141"/>
      <c r="S14" s="142"/>
      <c r="T14" s="141"/>
      <c r="U14" s="140"/>
      <c r="V14" s="141"/>
      <c r="W14" s="141"/>
      <c r="X14" s="141"/>
      <c r="Y14" s="141"/>
      <c r="Z14" s="141"/>
      <c r="AA14" s="141"/>
      <c r="AB14" s="141"/>
      <c r="AC14" s="141"/>
      <c r="AD14" s="141"/>
      <c r="AE14" s="141"/>
      <c r="AF14" s="141"/>
      <c r="AG14" s="142"/>
      <c r="AH14" s="141"/>
    </row>
    <row r="15" spans="1:34">
      <c r="A15" s="129">
        <v>9</v>
      </c>
      <c r="B15" s="164">
        <f>'Data Entry'!C12</f>
        <v>40592.644282407404</v>
      </c>
      <c r="C15" s="88">
        <f>'Data Entry'!E12</f>
        <v>-0.13500000000000001</v>
      </c>
      <c r="D15" s="138"/>
      <c r="E15" s="139"/>
      <c r="F15" s="140"/>
      <c r="G15" s="140"/>
      <c r="H15" s="139"/>
      <c r="I15" s="140"/>
      <c r="J15" s="140"/>
      <c r="K15" s="141"/>
      <c r="L15" s="141"/>
      <c r="M15" s="141"/>
      <c r="N15" s="141"/>
      <c r="O15" s="141"/>
      <c r="P15" s="141"/>
      <c r="Q15" s="141"/>
      <c r="R15" s="141"/>
      <c r="S15" s="142"/>
      <c r="T15" s="141"/>
      <c r="U15" s="140"/>
      <c r="V15" s="141"/>
      <c r="W15" s="141"/>
      <c r="X15" s="141"/>
      <c r="Y15" s="141"/>
      <c r="Z15" s="141"/>
      <c r="AA15" s="141"/>
      <c r="AB15" s="141"/>
      <c r="AC15" s="141"/>
      <c r="AD15" s="141"/>
      <c r="AE15" s="141"/>
      <c r="AF15" s="141"/>
      <c r="AG15" s="142"/>
      <c r="AH15" s="141"/>
    </row>
    <row r="16" spans="1:34">
      <c r="A16" s="129">
        <v>10</v>
      </c>
      <c r="B16" s="164">
        <f>'Data Entry'!C13</f>
        <v>40600.351550925923</v>
      </c>
      <c r="C16" s="88">
        <f>'Data Entry'!E13</f>
        <v>-7.8E-2</v>
      </c>
      <c r="D16" s="138"/>
      <c r="E16" s="139"/>
      <c r="F16" s="140"/>
      <c r="G16" s="140"/>
      <c r="H16" s="139"/>
      <c r="I16" s="140"/>
      <c r="J16" s="140"/>
      <c r="K16" s="141"/>
      <c r="L16" s="141"/>
      <c r="M16" s="141"/>
      <c r="N16" s="141"/>
      <c r="O16" s="141"/>
      <c r="P16" s="141"/>
      <c r="Q16" s="141"/>
      <c r="R16" s="141"/>
      <c r="S16" s="142"/>
      <c r="T16" s="141"/>
      <c r="U16" s="140"/>
      <c r="V16" s="141"/>
      <c r="W16" s="141"/>
      <c r="X16" s="141"/>
      <c r="Y16" s="141"/>
      <c r="Z16" s="141"/>
      <c r="AA16" s="141"/>
      <c r="AB16" s="141"/>
      <c r="AC16" s="141"/>
      <c r="AD16" s="141"/>
      <c r="AE16" s="141"/>
      <c r="AF16" s="141"/>
      <c r="AG16" s="142"/>
      <c r="AH16" s="141"/>
    </row>
    <row r="17" spans="1:34">
      <c r="A17" s="129">
        <v>11</v>
      </c>
      <c r="B17" s="164">
        <f>'Data Entry'!C14</f>
        <v>40600.720949074072</v>
      </c>
      <c r="C17" s="88">
        <f>'Data Entry'!E14</f>
        <v>-4.9000000000000002E-2</v>
      </c>
      <c r="D17" s="138"/>
      <c r="E17" s="139"/>
      <c r="F17" s="140"/>
      <c r="G17" s="140"/>
      <c r="H17" s="139"/>
      <c r="I17" s="140"/>
      <c r="J17" s="140"/>
      <c r="K17" s="141"/>
      <c r="L17" s="141"/>
      <c r="M17" s="141"/>
      <c r="N17" s="141"/>
      <c r="O17" s="141"/>
      <c r="P17" s="141"/>
      <c r="Q17" s="141"/>
      <c r="R17" s="141"/>
      <c r="S17" s="142"/>
      <c r="T17" s="141"/>
      <c r="U17" s="140"/>
      <c r="V17" s="141"/>
      <c r="W17" s="141"/>
      <c r="X17" s="141"/>
      <c r="Y17" s="141"/>
      <c r="Z17" s="141"/>
      <c r="AA17" s="141"/>
      <c r="AB17" s="141"/>
      <c r="AC17" s="141"/>
      <c r="AD17" s="141"/>
      <c r="AE17" s="141"/>
      <c r="AF17" s="141"/>
      <c r="AG17" s="142"/>
      <c r="AH17" s="141"/>
    </row>
    <row r="18" spans="1:34">
      <c r="A18" s="129">
        <v>12</v>
      </c>
      <c r="B18" s="164">
        <f>'Data Entry'!C15</f>
        <v>40624.409629629627</v>
      </c>
      <c r="C18" s="88">
        <f>'Data Entry'!E15</f>
        <v>-4.4999999999999998E-2</v>
      </c>
      <c r="D18" s="138"/>
      <c r="E18" s="139"/>
      <c r="F18" s="140"/>
      <c r="G18" s="140"/>
      <c r="H18" s="139"/>
      <c r="I18" s="140"/>
      <c r="J18" s="140"/>
      <c r="K18" s="141"/>
      <c r="L18" s="141"/>
      <c r="M18" s="141"/>
      <c r="N18" s="141"/>
      <c r="O18" s="141"/>
      <c r="P18" s="141"/>
      <c r="Q18" s="141"/>
      <c r="R18" s="141"/>
      <c r="S18" s="142"/>
      <c r="T18" s="141"/>
      <c r="U18" s="140"/>
      <c r="V18" s="141"/>
      <c r="W18" s="141"/>
      <c r="X18" s="141"/>
      <c r="Y18" s="141"/>
      <c r="Z18" s="141"/>
      <c r="AA18" s="141"/>
      <c r="AB18" s="141"/>
      <c r="AC18" s="141"/>
      <c r="AD18" s="141"/>
      <c r="AE18" s="141"/>
      <c r="AF18" s="141"/>
      <c r="AG18" s="142"/>
      <c r="AH18" s="141"/>
    </row>
    <row r="19" spans="1:34">
      <c r="A19" s="129">
        <v>13</v>
      </c>
      <c r="B19" s="164">
        <f>'Data Entry'!C16</f>
        <v>40628.617754629631</v>
      </c>
      <c r="C19" s="88">
        <f>'Data Entry'!E16</f>
        <v>-8.5999999999999993E-2</v>
      </c>
      <c r="D19" s="138"/>
      <c r="E19" s="139"/>
      <c r="F19" s="140"/>
      <c r="G19" s="140"/>
      <c r="H19" s="139"/>
      <c r="I19" s="140"/>
      <c r="J19" s="140"/>
      <c r="K19" s="141"/>
      <c r="L19" s="141"/>
      <c r="M19" s="141"/>
      <c r="N19" s="141"/>
      <c r="O19" s="141"/>
      <c r="P19" s="141"/>
      <c r="Q19" s="141"/>
      <c r="R19" s="141"/>
      <c r="S19" s="142"/>
      <c r="T19" s="141"/>
      <c r="U19" s="140"/>
      <c r="V19" s="141"/>
      <c r="W19" s="141"/>
      <c r="X19" s="141"/>
      <c r="Y19" s="141"/>
      <c r="Z19" s="141"/>
      <c r="AA19" s="141"/>
      <c r="AB19" s="141"/>
      <c r="AC19" s="141"/>
      <c r="AD19" s="141"/>
      <c r="AE19" s="141"/>
      <c r="AF19" s="141"/>
      <c r="AG19" s="142"/>
      <c r="AH19" s="141"/>
    </row>
    <row r="20" spans="1:34">
      <c r="A20" s="129">
        <v>14</v>
      </c>
      <c r="B20" s="164">
        <f>'Data Entry'!C17</f>
        <v>40629.435069444444</v>
      </c>
      <c r="C20" s="88">
        <f>'Data Entry'!E17</f>
        <v>-6.9000000000000006E-2</v>
      </c>
      <c r="D20" s="138"/>
      <c r="E20" s="139"/>
      <c r="F20" s="140"/>
      <c r="G20" s="140"/>
      <c r="H20" s="139"/>
      <c r="I20" s="140"/>
      <c r="J20" s="140"/>
      <c r="K20" s="141"/>
      <c r="L20" s="141"/>
      <c r="M20" s="141"/>
      <c r="N20" s="141"/>
      <c r="O20" s="141"/>
      <c r="P20" s="141"/>
      <c r="Q20" s="141"/>
      <c r="R20" s="141"/>
      <c r="S20" s="142"/>
      <c r="T20" s="141"/>
      <c r="U20" s="140"/>
      <c r="V20" s="141"/>
      <c r="W20" s="141"/>
      <c r="X20" s="141"/>
      <c r="Y20" s="141"/>
      <c r="Z20" s="141"/>
      <c r="AA20" s="141"/>
      <c r="AB20" s="141"/>
      <c r="AC20" s="141"/>
      <c r="AD20" s="141"/>
      <c r="AE20" s="141"/>
      <c r="AF20" s="141"/>
      <c r="AG20" s="142"/>
      <c r="AH20" s="141"/>
    </row>
    <row r="21" spans="1:34">
      <c r="A21" s="129">
        <v>15</v>
      </c>
      <c r="B21" s="164">
        <f>'Data Entry'!C18</f>
        <v>40634.706388888888</v>
      </c>
      <c r="C21" s="88">
        <f>'Data Entry'!E18</f>
        <v>-6.5000000000000002E-2</v>
      </c>
      <c r="D21" s="138"/>
      <c r="E21" s="139"/>
      <c r="F21" s="140"/>
      <c r="G21" s="140"/>
      <c r="H21" s="139"/>
      <c r="I21" s="140"/>
      <c r="J21" s="140"/>
      <c r="K21" s="141"/>
      <c r="L21" s="141"/>
      <c r="M21" s="141"/>
      <c r="N21" s="141"/>
      <c r="O21" s="141"/>
      <c r="P21" s="141"/>
      <c r="Q21" s="141"/>
      <c r="R21" s="141"/>
      <c r="S21" s="142"/>
      <c r="T21" s="141"/>
      <c r="U21" s="140"/>
      <c r="V21" s="141"/>
      <c r="W21" s="141"/>
      <c r="X21" s="141"/>
      <c r="Y21" s="141"/>
      <c r="Z21" s="141"/>
      <c r="AA21" s="141"/>
      <c r="AB21" s="141"/>
      <c r="AC21" s="141"/>
      <c r="AD21" s="141"/>
      <c r="AE21" s="141"/>
      <c r="AF21" s="141"/>
      <c r="AG21" s="142"/>
      <c r="AH21" s="141"/>
    </row>
    <row r="22" spans="1:34">
      <c r="A22" s="129">
        <v>16</v>
      </c>
      <c r="B22" s="164">
        <f>'Data Entry'!C19</f>
        <v>40661.673009259262</v>
      </c>
      <c r="C22" s="88">
        <f>'Data Entry'!E19</f>
        <v>-7.0999999999999994E-2</v>
      </c>
      <c r="D22" s="138"/>
      <c r="E22" s="139"/>
      <c r="F22" s="140"/>
      <c r="G22" s="140"/>
      <c r="H22" s="139"/>
      <c r="I22" s="140"/>
      <c r="J22" s="140"/>
      <c r="K22" s="141"/>
      <c r="L22" s="141"/>
      <c r="M22" s="141"/>
      <c r="N22" s="141"/>
      <c r="O22" s="141"/>
      <c r="P22" s="141"/>
      <c r="Q22" s="141"/>
      <c r="R22" s="141"/>
      <c r="S22" s="142"/>
      <c r="T22" s="141"/>
      <c r="U22" s="140"/>
      <c r="V22" s="141"/>
      <c r="W22" s="141"/>
      <c r="X22" s="141"/>
      <c r="Y22" s="141"/>
      <c r="Z22" s="141"/>
      <c r="AA22" s="141"/>
      <c r="AB22" s="141"/>
      <c r="AC22" s="141"/>
      <c r="AD22" s="141"/>
      <c r="AE22" s="141"/>
      <c r="AF22" s="141"/>
      <c r="AG22" s="142"/>
      <c r="AH22" s="141"/>
    </row>
    <row r="23" spans="1:34">
      <c r="A23" s="129">
        <v>17</v>
      </c>
      <c r="B23" s="164">
        <f>'Data Entry'!C20</f>
        <v>40679.137291666666</v>
      </c>
      <c r="C23" s="88">
        <f>'Data Entry'!E20</f>
        <v>-6.5000000000000002E-2</v>
      </c>
      <c r="D23" s="138"/>
      <c r="E23" s="139"/>
      <c r="F23" s="140"/>
      <c r="G23" s="140"/>
      <c r="H23" s="139"/>
      <c r="I23" s="140"/>
      <c r="J23" s="140"/>
      <c r="K23" s="141"/>
      <c r="L23" s="141"/>
      <c r="M23" s="141"/>
      <c r="N23" s="141"/>
      <c r="O23" s="141"/>
      <c r="P23" s="141"/>
      <c r="Q23" s="141"/>
      <c r="R23" s="141"/>
      <c r="S23" s="142"/>
      <c r="T23" s="141"/>
      <c r="U23" s="140"/>
      <c r="V23" s="141"/>
      <c r="W23" s="141"/>
      <c r="X23" s="141"/>
      <c r="Y23" s="141"/>
      <c r="Z23" s="141"/>
      <c r="AA23" s="141"/>
      <c r="AB23" s="141"/>
      <c r="AC23" s="141"/>
      <c r="AD23" s="141"/>
      <c r="AE23" s="141"/>
      <c r="AF23" s="141"/>
      <c r="AG23" s="142"/>
      <c r="AH23" s="141"/>
    </row>
    <row r="24" spans="1:34">
      <c r="A24" s="129">
        <v>18</v>
      </c>
      <c r="B24" s="164">
        <f>'Data Entry'!C21</f>
        <v>40695.461458333331</v>
      </c>
      <c r="C24" s="88">
        <f>'Data Entry'!E21</f>
        <v>-6.4000000000000001E-2</v>
      </c>
      <c r="D24" s="138"/>
      <c r="E24" s="139"/>
      <c r="F24" s="140"/>
      <c r="G24" s="140"/>
      <c r="H24" s="139"/>
      <c r="I24" s="140"/>
      <c r="J24" s="140"/>
      <c r="K24" s="141"/>
      <c r="L24" s="141"/>
      <c r="M24" s="141"/>
      <c r="N24" s="141"/>
      <c r="O24" s="141"/>
      <c r="P24" s="141"/>
      <c r="Q24" s="141"/>
      <c r="R24" s="141"/>
      <c r="S24" s="142"/>
      <c r="T24" s="141"/>
      <c r="U24" s="140"/>
      <c r="V24" s="141"/>
      <c r="W24" s="141"/>
      <c r="X24" s="141"/>
      <c r="Y24" s="141"/>
      <c r="Z24" s="141"/>
      <c r="AA24" s="141"/>
      <c r="AB24" s="141"/>
      <c r="AC24" s="141"/>
      <c r="AD24" s="141"/>
      <c r="AE24" s="141"/>
      <c r="AF24" s="141"/>
      <c r="AG24" s="142"/>
      <c r="AH24" s="141"/>
    </row>
    <row r="25" spans="1:34">
      <c r="A25" s="129">
        <v>19</v>
      </c>
      <c r="B25" s="164">
        <f>'Data Entry'!C22</f>
        <v>40700.581064814818</v>
      </c>
      <c r="C25" s="88">
        <f>'Data Entry'!E22</f>
        <v>-7.6999999999999999E-2</v>
      </c>
      <c r="D25" s="138"/>
      <c r="E25" s="139"/>
      <c r="F25" s="140"/>
      <c r="G25" s="140"/>
      <c r="H25" s="139"/>
      <c r="I25" s="140"/>
      <c r="J25" s="140"/>
      <c r="K25" s="141"/>
      <c r="L25" s="141"/>
      <c r="M25" s="141"/>
      <c r="N25" s="141"/>
      <c r="O25" s="141"/>
      <c r="P25" s="141"/>
      <c r="Q25" s="141"/>
      <c r="R25" s="141"/>
      <c r="S25" s="142"/>
      <c r="T25" s="141"/>
      <c r="U25" s="140"/>
      <c r="V25" s="141"/>
      <c r="W25" s="141"/>
      <c r="X25" s="141"/>
      <c r="Y25" s="141"/>
      <c r="Z25" s="141"/>
      <c r="AA25" s="141"/>
      <c r="AB25" s="141"/>
      <c r="AC25" s="141"/>
      <c r="AD25" s="141"/>
      <c r="AE25" s="141"/>
      <c r="AF25" s="141"/>
      <c r="AG25" s="142"/>
      <c r="AH25" s="141"/>
    </row>
    <row r="26" spans="1:34">
      <c r="A26" s="129">
        <v>20</v>
      </c>
      <c r="B26" s="164">
        <f>'Data Entry'!C23</f>
        <v>40710.687731481485</v>
      </c>
      <c r="C26" s="88">
        <f>'Data Entry'!E23</f>
        <v>-5.7000000000000002E-2</v>
      </c>
      <c r="D26" s="138"/>
      <c r="E26" s="139"/>
      <c r="F26" s="140"/>
      <c r="G26" s="140"/>
      <c r="H26" s="139"/>
      <c r="I26" s="140"/>
      <c r="J26" s="140"/>
      <c r="K26" s="141"/>
      <c r="L26" s="141"/>
      <c r="M26" s="141"/>
      <c r="N26" s="141"/>
      <c r="O26" s="141"/>
      <c r="P26" s="141"/>
      <c r="Q26" s="141"/>
      <c r="R26" s="141"/>
      <c r="S26" s="142"/>
      <c r="T26" s="141"/>
      <c r="U26" s="140"/>
      <c r="V26" s="141"/>
      <c r="W26" s="141"/>
      <c r="X26" s="141"/>
      <c r="Y26" s="141"/>
      <c r="Z26" s="141"/>
      <c r="AA26" s="141"/>
      <c r="AB26" s="141"/>
      <c r="AC26" s="141"/>
      <c r="AD26" s="141"/>
      <c r="AE26" s="141"/>
      <c r="AF26" s="141"/>
      <c r="AG26" s="142"/>
      <c r="AH26" s="141"/>
    </row>
    <row r="27" spans="1:34">
      <c r="A27" s="129">
        <v>21</v>
      </c>
      <c r="B27" s="164">
        <f>'Data Entry'!C24</f>
        <v>40716.751481481479</v>
      </c>
      <c r="C27" s="88">
        <f>'Data Entry'!E24</f>
        <v>-5.0999999999999997E-2</v>
      </c>
      <c r="D27" s="138"/>
      <c r="E27" s="139"/>
      <c r="F27" s="140"/>
      <c r="G27" s="140"/>
      <c r="H27" s="139"/>
      <c r="I27" s="140"/>
      <c r="J27" s="140"/>
      <c r="K27" s="141"/>
      <c r="L27" s="141"/>
      <c r="M27" s="141"/>
      <c r="N27" s="141"/>
      <c r="O27" s="141"/>
      <c r="P27" s="141"/>
      <c r="Q27" s="141"/>
      <c r="R27" s="141"/>
      <c r="S27" s="142"/>
      <c r="T27" s="141"/>
      <c r="U27" s="140"/>
      <c r="V27" s="141"/>
      <c r="W27" s="141"/>
      <c r="X27" s="141"/>
      <c r="Y27" s="141"/>
      <c r="Z27" s="141"/>
      <c r="AA27" s="141"/>
      <c r="AB27" s="141"/>
      <c r="AC27" s="141"/>
      <c r="AD27" s="141"/>
      <c r="AE27" s="141"/>
      <c r="AF27" s="141"/>
      <c r="AG27" s="142"/>
      <c r="AH27" s="141"/>
    </row>
    <row r="28" spans="1:34">
      <c r="A28" s="129">
        <v>22</v>
      </c>
      <c r="B28" s="164">
        <f>'Data Entry'!C25</f>
        <v>40718.881990740738</v>
      </c>
      <c r="C28" s="88">
        <f>'Data Entry'!E25</f>
        <v>-3.5000000000000003E-2</v>
      </c>
      <c r="D28" s="138"/>
      <c r="E28" s="139"/>
      <c r="F28" s="140"/>
      <c r="G28" s="140"/>
      <c r="H28" s="139"/>
      <c r="I28" s="140"/>
      <c r="J28" s="140"/>
      <c r="K28" s="141"/>
      <c r="L28" s="141"/>
      <c r="M28" s="141"/>
      <c r="N28" s="141"/>
      <c r="O28" s="141"/>
      <c r="P28" s="141"/>
      <c r="Q28" s="141"/>
      <c r="R28" s="141"/>
      <c r="S28" s="142"/>
      <c r="T28" s="141"/>
      <c r="U28" s="140"/>
      <c r="V28" s="141"/>
      <c r="W28" s="141"/>
      <c r="X28" s="141"/>
      <c r="Y28" s="141"/>
      <c r="Z28" s="141"/>
      <c r="AA28" s="141"/>
      <c r="AB28" s="141"/>
      <c r="AC28" s="141"/>
      <c r="AD28" s="141"/>
      <c r="AE28" s="141"/>
      <c r="AF28" s="141"/>
      <c r="AG28" s="142"/>
      <c r="AH28" s="141"/>
    </row>
    <row r="29" spans="1:34">
      <c r="A29" s="129">
        <v>23</v>
      </c>
      <c r="B29" s="164">
        <f>'Data Entry'!C26</f>
        <v>40727.012060185189</v>
      </c>
      <c r="C29" s="88">
        <f>'Data Entry'!E26</f>
        <v>-4.9000000000000002E-2</v>
      </c>
      <c r="D29" s="138"/>
      <c r="E29" s="139"/>
      <c r="F29" s="140"/>
      <c r="G29" s="140"/>
      <c r="H29" s="139"/>
      <c r="I29" s="140"/>
      <c r="J29" s="140"/>
      <c r="K29" s="141"/>
      <c r="L29" s="141"/>
      <c r="M29" s="141"/>
      <c r="N29" s="141"/>
      <c r="O29" s="141"/>
      <c r="P29" s="141"/>
      <c r="Q29" s="141"/>
      <c r="R29" s="141"/>
      <c r="S29" s="142"/>
      <c r="T29" s="141"/>
      <c r="U29" s="140"/>
      <c r="V29" s="141"/>
      <c r="W29" s="141"/>
      <c r="X29" s="141"/>
      <c r="Y29" s="141"/>
      <c r="Z29" s="141"/>
      <c r="AA29" s="141"/>
      <c r="AB29" s="141"/>
      <c r="AC29" s="141"/>
      <c r="AD29" s="141"/>
      <c r="AE29" s="141"/>
      <c r="AF29" s="141"/>
      <c r="AG29" s="142"/>
      <c r="AH29" s="141"/>
    </row>
    <row r="30" spans="1:34">
      <c r="A30" s="129">
        <v>24</v>
      </c>
      <c r="B30" s="164">
        <f>'Data Entry'!C27</f>
        <v>40734.887361111112</v>
      </c>
      <c r="C30" s="88">
        <f>'Data Entry'!E27</f>
        <v>-5.3999999999999999E-2</v>
      </c>
      <c r="D30" s="138"/>
      <c r="E30" s="139"/>
      <c r="F30" s="140"/>
      <c r="G30" s="140"/>
      <c r="H30" s="139"/>
      <c r="I30" s="140"/>
      <c r="J30" s="140"/>
      <c r="K30" s="141"/>
      <c r="L30" s="141"/>
      <c r="M30" s="141"/>
      <c r="N30" s="141"/>
      <c r="O30" s="141"/>
      <c r="P30" s="141"/>
      <c r="Q30" s="141"/>
      <c r="R30" s="141"/>
      <c r="S30" s="142"/>
      <c r="T30" s="141"/>
      <c r="U30" s="140"/>
      <c r="V30" s="141"/>
      <c r="W30" s="141"/>
      <c r="X30" s="141"/>
      <c r="Y30" s="141"/>
      <c r="Z30" s="141"/>
      <c r="AA30" s="141"/>
      <c r="AB30" s="141"/>
      <c r="AC30" s="141"/>
      <c r="AD30" s="141"/>
      <c r="AE30" s="141"/>
      <c r="AF30" s="141"/>
      <c r="AG30" s="142"/>
      <c r="AH30" s="141"/>
    </row>
    <row r="31" spans="1:34">
      <c r="A31" s="129">
        <v>25</v>
      </c>
      <c r="B31" s="164">
        <f>'Data Entry'!C28</f>
        <v>40754.095694444448</v>
      </c>
      <c r="C31" s="88">
        <f>'Data Entry'!E28</f>
        <v>-5.6000000000000001E-2</v>
      </c>
      <c r="D31" s="138"/>
      <c r="E31" s="139"/>
      <c r="F31" s="140"/>
      <c r="G31" s="140"/>
      <c r="H31" s="139"/>
      <c r="I31" s="140"/>
      <c r="J31" s="140"/>
      <c r="K31" s="141"/>
      <c r="L31" s="141"/>
      <c r="M31" s="141"/>
      <c r="N31" s="141"/>
      <c r="O31" s="141"/>
      <c r="P31" s="141"/>
      <c r="Q31" s="141"/>
      <c r="R31" s="141"/>
      <c r="S31" s="142"/>
      <c r="T31" s="141"/>
      <c r="U31" s="140"/>
      <c r="V31" s="141"/>
      <c r="W31" s="141"/>
      <c r="X31" s="141"/>
      <c r="Y31" s="141"/>
      <c r="Z31" s="141"/>
      <c r="AA31" s="141"/>
      <c r="AB31" s="141"/>
      <c r="AC31" s="141"/>
      <c r="AD31" s="141"/>
      <c r="AE31" s="141"/>
      <c r="AF31" s="141"/>
      <c r="AG31" s="142"/>
      <c r="AH31" s="141"/>
    </row>
    <row r="32" spans="1:34">
      <c r="A32" s="129">
        <v>26</v>
      </c>
      <c r="B32" s="164">
        <f>'Data Entry'!C29</f>
        <v>40757.47152777778</v>
      </c>
      <c r="C32" s="88">
        <f>'Data Entry'!E29</f>
        <v>-6.2E-2</v>
      </c>
      <c r="D32" s="138"/>
      <c r="E32" s="139"/>
      <c r="F32" s="140"/>
      <c r="G32" s="140"/>
      <c r="H32" s="139"/>
      <c r="I32" s="140"/>
      <c r="J32" s="140"/>
      <c r="K32" s="141"/>
      <c r="L32" s="141"/>
      <c r="M32" s="141"/>
      <c r="N32" s="141"/>
      <c r="O32" s="141"/>
      <c r="P32" s="141"/>
      <c r="Q32" s="141"/>
      <c r="R32" s="141"/>
      <c r="S32" s="142"/>
      <c r="T32" s="141"/>
      <c r="U32" s="140"/>
      <c r="V32" s="141"/>
      <c r="W32" s="141"/>
      <c r="X32" s="141"/>
      <c r="Y32" s="141"/>
      <c r="Z32" s="141"/>
      <c r="AA32" s="141"/>
      <c r="AB32" s="141"/>
      <c r="AC32" s="141"/>
      <c r="AD32" s="141"/>
      <c r="AE32" s="141"/>
      <c r="AF32" s="141"/>
      <c r="AG32" s="142"/>
      <c r="AH32" s="141"/>
    </row>
    <row r="33" spans="1:34">
      <c r="A33" s="129">
        <v>27</v>
      </c>
      <c r="B33" s="164">
        <f>'Data Entry'!C30</f>
        <v>40765.364444444444</v>
      </c>
      <c r="C33" s="88">
        <f>'Data Entry'!E30</f>
        <v>-9.5000000000000001E-2</v>
      </c>
      <c r="D33" s="138"/>
      <c r="E33" s="139"/>
      <c r="F33" s="140"/>
      <c r="G33" s="140"/>
      <c r="H33" s="139"/>
      <c r="I33" s="140"/>
      <c r="J33" s="140"/>
      <c r="K33" s="141"/>
      <c r="L33" s="141"/>
      <c r="M33" s="141"/>
      <c r="N33" s="141"/>
      <c r="O33" s="141"/>
      <c r="P33" s="141"/>
      <c r="Q33" s="141"/>
      <c r="R33" s="141"/>
      <c r="S33" s="142"/>
      <c r="T33" s="141"/>
      <c r="U33" s="140"/>
      <c r="V33" s="141"/>
      <c r="W33" s="141"/>
      <c r="X33" s="141"/>
      <c r="Y33" s="141"/>
      <c r="Z33" s="141"/>
      <c r="AA33" s="141"/>
      <c r="AB33" s="141"/>
      <c r="AC33" s="141"/>
      <c r="AD33" s="141"/>
      <c r="AE33" s="141"/>
      <c r="AF33" s="141"/>
      <c r="AG33" s="142"/>
      <c r="AH33" s="141"/>
    </row>
    <row r="34" spans="1:34">
      <c r="A34" s="129">
        <v>28</v>
      </c>
      <c r="B34" s="164">
        <f>'Data Entry'!C31</f>
        <v>40784.309074074074</v>
      </c>
      <c r="C34" s="88">
        <f>'Data Entry'!E31</f>
        <v>-7.8E-2</v>
      </c>
      <c r="D34" s="138"/>
      <c r="E34" s="139"/>
      <c r="F34" s="140"/>
      <c r="G34" s="140"/>
      <c r="H34" s="139"/>
      <c r="I34" s="140"/>
      <c r="J34" s="140"/>
      <c r="K34" s="141"/>
      <c r="L34" s="141"/>
      <c r="M34" s="141"/>
      <c r="N34" s="141"/>
      <c r="O34" s="141"/>
      <c r="P34" s="141"/>
      <c r="Q34" s="141"/>
      <c r="R34" s="141"/>
      <c r="S34" s="142"/>
      <c r="T34" s="141"/>
      <c r="U34" s="140"/>
      <c r="V34" s="141"/>
      <c r="W34" s="141"/>
      <c r="X34" s="141"/>
      <c r="Y34" s="141"/>
      <c r="Z34" s="141"/>
      <c r="AA34" s="141"/>
      <c r="AB34" s="141"/>
      <c r="AC34" s="141"/>
      <c r="AD34" s="141"/>
      <c r="AE34" s="141"/>
      <c r="AF34" s="141"/>
      <c r="AG34" s="142"/>
      <c r="AH34" s="141"/>
    </row>
    <row r="35" spans="1:34">
      <c r="A35" s="129">
        <v>29</v>
      </c>
      <c r="B35" s="164">
        <f>'Data Entry'!C32</f>
        <v>40809.44222222222</v>
      </c>
      <c r="C35" s="88">
        <f>'Data Entry'!E32</f>
        <v>-4.8000000000000001E-2</v>
      </c>
      <c r="D35" s="138"/>
      <c r="E35" s="139"/>
      <c r="F35" s="140"/>
      <c r="G35" s="140"/>
      <c r="H35" s="139"/>
      <c r="I35" s="140"/>
      <c r="J35" s="140"/>
      <c r="K35" s="141"/>
      <c r="L35" s="141"/>
      <c r="M35" s="141"/>
      <c r="N35" s="141"/>
      <c r="O35" s="141"/>
      <c r="P35" s="141"/>
      <c r="Q35" s="141"/>
      <c r="R35" s="141"/>
      <c r="S35" s="142"/>
      <c r="T35" s="141"/>
      <c r="U35" s="140"/>
      <c r="V35" s="141"/>
      <c r="W35" s="141"/>
      <c r="X35" s="141"/>
      <c r="Y35" s="141"/>
      <c r="Z35" s="141"/>
      <c r="AA35" s="141"/>
      <c r="AB35" s="141"/>
      <c r="AC35" s="141"/>
      <c r="AD35" s="141"/>
      <c r="AE35" s="141"/>
      <c r="AF35" s="141"/>
      <c r="AG35" s="142"/>
      <c r="AH35" s="141"/>
    </row>
    <row r="36" spans="1:34">
      <c r="A36" s="129">
        <v>30</v>
      </c>
      <c r="B36" s="164">
        <f>'Data Entry'!C33</f>
        <v>40819.023564814815</v>
      </c>
      <c r="C36" s="88">
        <f>'Data Entry'!E33</f>
        <v>-6.3E-2</v>
      </c>
      <c r="D36" s="138"/>
      <c r="E36" s="139"/>
      <c r="F36" s="140"/>
      <c r="G36" s="140"/>
      <c r="H36" s="139"/>
      <c r="I36" s="140"/>
      <c r="J36" s="140"/>
      <c r="K36" s="141"/>
      <c r="L36" s="141"/>
      <c r="M36" s="141"/>
      <c r="N36" s="141"/>
      <c r="O36" s="141"/>
      <c r="P36" s="141"/>
      <c r="Q36" s="141"/>
      <c r="R36" s="141"/>
      <c r="S36" s="142"/>
      <c r="T36" s="141"/>
      <c r="U36" s="140"/>
      <c r="V36" s="141"/>
      <c r="W36" s="141"/>
      <c r="X36" s="141"/>
      <c r="Y36" s="141"/>
      <c r="Z36" s="141"/>
      <c r="AA36" s="141"/>
      <c r="AB36" s="141"/>
      <c r="AC36" s="141"/>
      <c r="AD36" s="141"/>
      <c r="AE36" s="141"/>
      <c r="AF36" s="141"/>
      <c r="AG36" s="142"/>
      <c r="AH36" s="141"/>
    </row>
    <row r="37" spans="1:34">
      <c r="A37" s="129">
        <v>31</v>
      </c>
      <c r="B37" s="164">
        <f>'Data Entry'!C34</f>
        <v>0</v>
      </c>
      <c r="C37" s="88">
        <f>'Data Entry'!E34</f>
        <v>0</v>
      </c>
      <c r="D37" s="138"/>
      <c r="E37" s="139"/>
      <c r="F37" s="140"/>
      <c r="G37" s="140"/>
      <c r="H37" s="139"/>
      <c r="I37" s="140"/>
      <c r="J37" s="140"/>
      <c r="K37" s="141"/>
      <c r="L37" s="141"/>
      <c r="M37" s="141"/>
      <c r="N37" s="141"/>
      <c r="O37" s="141"/>
      <c r="P37" s="141"/>
      <c r="Q37" s="141"/>
      <c r="R37" s="141"/>
      <c r="S37" s="142"/>
      <c r="T37" s="141"/>
      <c r="U37" s="140"/>
      <c r="V37" s="141"/>
      <c r="W37" s="141"/>
      <c r="X37" s="141"/>
      <c r="Y37" s="141"/>
      <c r="Z37" s="141"/>
      <c r="AA37" s="141"/>
      <c r="AB37" s="141"/>
      <c r="AC37" s="141"/>
      <c r="AD37" s="141"/>
      <c r="AE37" s="141"/>
      <c r="AF37" s="141"/>
      <c r="AG37" s="142"/>
      <c r="AH37" s="141"/>
    </row>
    <row r="38" spans="1:34">
      <c r="A38" s="129">
        <v>32</v>
      </c>
      <c r="B38" s="164">
        <f>'Data Entry'!C35</f>
        <v>0</v>
      </c>
      <c r="C38" s="88">
        <f>'Data Entry'!E35</f>
        <v>0</v>
      </c>
      <c r="D38" s="138"/>
      <c r="E38" s="139"/>
      <c r="F38" s="140"/>
      <c r="G38" s="140"/>
      <c r="H38" s="139"/>
      <c r="I38" s="140"/>
      <c r="J38" s="140"/>
      <c r="K38" s="141"/>
      <c r="L38" s="141"/>
      <c r="M38" s="141"/>
      <c r="N38" s="141"/>
      <c r="O38" s="141"/>
      <c r="P38" s="141"/>
      <c r="Q38" s="141"/>
      <c r="R38" s="141"/>
      <c r="S38" s="142"/>
      <c r="T38" s="141"/>
      <c r="U38" s="140"/>
      <c r="V38" s="141"/>
      <c r="W38" s="141"/>
      <c r="X38" s="141"/>
      <c r="Y38" s="141"/>
      <c r="Z38" s="141"/>
      <c r="AA38" s="141"/>
      <c r="AB38" s="141"/>
      <c r="AC38" s="141"/>
      <c r="AD38" s="141"/>
      <c r="AE38" s="141"/>
      <c r="AF38" s="141"/>
      <c r="AG38" s="142"/>
      <c r="AH38" s="141"/>
    </row>
    <row r="39" spans="1:34">
      <c r="A39" s="129">
        <v>33</v>
      </c>
      <c r="B39" s="164">
        <f>'Data Entry'!C36</f>
        <v>0</v>
      </c>
      <c r="C39" s="88">
        <f>'Data Entry'!E36</f>
        <v>0</v>
      </c>
      <c r="D39" s="138"/>
      <c r="E39" s="139"/>
      <c r="F39" s="140"/>
      <c r="G39" s="140"/>
      <c r="H39" s="139"/>
      <c r="I39" s="140"/>
      <c r="J39" s="140"/>
      <c r="K39" s="141"/>
      <c r="L39" s="141"/>
      <c r="M39" s="141"/>
      <c r="N39" s="141"/>
      <c r="O39" s="141"/>
      <c r="P39" s="141"/>
      <c r="Q39" s="141"/>
      <c r="R39" s="141"/>
      <c r="S39" s="142"/>
      <c r="T39" s="141"/>
      <c r="U39" s="140"/>
      <c r="V39" s="141"/>
      <c r="W39" s="141"/>
      <c r="X39" s="141"/>
      <c r="Y39" s="141"/>
      <c r="Z39" s="141"/>
      <c r="AA39" s="141"/>
      <c r="AB39" s="141"/>
      <c r="AC39" s="141"/>
      <c r="AD39" s="141"/>
      <c r="AE39" s="141"/>
      <c r="AF39" s="141"/>
      <c r="AG39" s="142"/>
      <c r="AH39" s="141"/>
    </row>
    <row r="40" spans="1:34">
      <c r="A40" s="129">
        <v>34</v>
      </c>
      <c r="B40" s="164">
        <f>'Data Entry'!C37</f>
        <v>0</v>
      </c>
      <c r="C40" s="88">
        <f>'Data Entry'!E37</f>
        <v>0</v>
      </c>
      <c r="D40" s="138"/>
      <c r="E40" s="139"/>
      <c r="F40" s="140"/>
      <c r="G40" s="140"/>
      <c r="H40" s="139"/>
      <c r="I40" s="140"/>
      <c r="J40" s="140"/>
      <c r="K40" s="141"/>
      <c r="L40" s="141"/>
      <c r="M40" s="141"/>
      <c r="N40" s="141"/>
      <c r="O40" s="141"/>
      <c r="P40" s="141"/>
      <c r="Q40" s="141"/>
      <c r="R40" s="141"/>
      <c r="S40" s="142"/>
      <c r="T40" s="141"/>
      <c r="U40" s="140"/>
      <c r="V40" s="141"/>
      <c r="W40" s="141"/>
      <c r="X40" s="141"/>
      <c r="Y40" s="141"/>
      <c r="Z40" s="141"/>
      <c r="AA40" s="141"/>
      <c r="AB40" s="141"/>
      <c r="AC40" s="141"/>
      <c r="AD40" s="141"/>
      <c r="AE40" s="141"/>
      <c r="AF40" s="141"/>
      <c r="AG40" s="142"/>
      <c r="AH40" s="141"/>
    </row>
    <row r="41" spans="1:34">
      <c r="A41" s="129">
        <v>35</v>
      </c>
      <c r="B41" s="164">
        <f>'Data Entry'!C38</f>
        <v>0</v>
      </c>
      <c r="C41" s="88">
        <f>'Data Entry'!E38</f>
        <v>0</v>
      </c>
      <c r="D41" s="138"/>
      <c r="E41" s="139"/>
      <c r="F41" s="140"/>
      <c r="G41" s="140"/>
      <c r="H41" s="139"/>
      <c r="I41" s="140"/>
      <c r="J41" s="140"/>
      <c r="K41" s="141"/>
      <c r="L41" s="141"/>
      <c r="M41" s="141"/>
      <c r="N41" s="141"/>
      <c r="O41" s="141"/>
      <c r="P41" s="141"/>
      <c r="Q41" s="141"/>
      <c r="R41" s="141"/>
      <c r="S41" s="142"/>
      <c r="T41" s="141"/>
      <c r="U41" s="140"/>
      <c r="V41" s="141"/>
      <c r="W41" s="141"/>
      <c r="X41" s="141"/>
      <c r="Y41" s="141"/>
      <c r="Z41" s="141"/>
      <c r="AA41" s="141"/>
      <c r="AB41" s="141"/>
      <c r="AC41" s="141"/>
      <c r="AD41" s="141"/>
      <c r="AE41" s="141"/>
      <c r="AF41" s="141"/>
      <c r="AG41" s="142"/>
      <c r="AH41" s="141"/>
    </row>
    <row r="42" spans="1:34">
      <c r="A42" s="129">
        <v>36</v>
      </c>
      <c r="B42" s="164">
        <f>'Data Entry'!C39</f>
        <v>0</v>
      </c>
      <c r="C42" s="88">
        <f>'Data Entry'!E39</f>
        <v>0</v>
      </c>
      <c r="D42" s="138"/>
      <c r="E42" s="139"/>
      <c r="F42" s="140"/>
      <c r="G42" s="140"/>
      <c r="H42" s="139"/>
      <c r="I42" s="140"/>
      <c r="J42" s="140"/>
      <c r="K42" s="141"/>
      <c r="L42" s="141"/>
      <c r="M42" s="141"/>
      <c r="N42" s="141"/>
      <c r="O42" s="141"/>
      <c r="P42" s="141"/>
      <c r="Q42" s="141"/>
      <c r="R42" s="141"/>
      <c r="S42" s="142"/>
      <c r="T42" s="141"/>
      <c r="U42" s="140"/>
      <c r="V42" s="141"/>
      <c r="W42" s="141"/>
      <c r="X42" s="141"/>
      <c r="Y42" s="141"/>
      <c r="Z42" s="141"/>
      <c r="AA42" s="141"/>
      <c r="AB42" s="141"/>
      <c r="AC42" s="141"/>
      <c r="AD42" s="141"/>
      <c r="AE42" s="141"/>
      <c r="AF42" s="141"/>
      <c r="AG42" s="142"/>
      <c r="AH42" s="141"/>
    </row>
    <row r="43" spans="1:34">
      <c r="A43" s="129">
        <v>37</v>
      </c>
      <c r="B43" s="164">
        <f>'Data Entry'!C40</f>
        <v>0</v>
      </c>
      <c r="C43" s="88">
        <f>'Data Entry'!E40</f>
        <v>0</v>
      </c>
      <c r="D43" s="138"/>
      <c r="E43" s="139"/>
      <c r="F43" s="140"/>
      <c r="G43" s="140"/>
      <c r="H43" s="139"/>
      <c r="I43" s="140"/>
      <c r="J43" s="140"/>
      <c r="K43" s="141"/>
      <c r="L43" s="141"/>
      <c r="M43" s="141"/>
      <c r="N43" s="141"/>
      <c r="O43" s="141"/>
      <c r="P43" s="141"/>
      <c r="Q43" s="141"/>
      <c r="R43" s="141"/>
      <c r="S43" s="142"/>
      <c r="T43" s="141"/>
      <c r="U43" s="140"/>
      <c r="V43" s="141"/>
      <c r="W43" s="141"/>
      <c r="X43" s="141"/>
      <c r="Y43" s="141"/>
      <c r="Z43" s="141"/>
      <c r="AA43" s="141"/>
      <c r="AB43" s="141"/>
      <c r="AC43" s="141"/>
      <c r="AD43" s="141"/>
      <c r="AE43" s="141"/>
      <c r="AF43" s="141"/>
      <c r="AG43" s="142"/>
      <c r="AH43" s="141"/>
    </row>
    <row r="44" spans="1:34">
      <c r="A44" s="129">
        <v>38</v>
      </c>
      <c r="B44" s="164">
        <f>'Data Entry'!C41</f>
        <v>0</v>
      </c>
      <c r="C44" s="88">
        <f>'Data Entry'!E41</f>
        <v>0</v>
      </c>
      <c r="D44" s="138"/>
      <c r="E44" s="139"/>
      <c r="F44" s="140"/>
      <c r="G44" s="140"/>
      <c r="H44" s="139"/>
      <c r="I44" s="140"/>
      <c r="J44" s="140"/>
      <c r="K44" s="141"/>
      <c r="L44" s="141"/>
      <c r="M44" s="141"/>
      <c r="N44" s="141"/>
      <c r="O44" s="141"/>
      <c r="P44" s="141"/>
      <c r="Q44" s="141"/>
      <c r="R44" s="141"/>
      <c r="S44" s="142"/>
      <c r="T44" s="141"/>
      <c r="U44" s="140"/>
      <c r="V44" s="141"/>
      <c r="W44" s="141"/>
      <c r="X44" s="141"/>
      <c r="Y44" s="141"/>
      <c r="Z44" s="141"/>
      <c r="AA44" s="141"/>
      <c r="AB44" s="141"/>
      <c r="AC44" s="141"/>
      <c r="AD44" s="141"/>
      <c r="AE44" s="141"/>
      <c r="AF44" s="141"/>
      <c r="AG44" s="142"/>
      <c r="AH44" s="141"/>
    </row>
    <row r="45" spans="1:34">
      <c r="A45" s="129">
        <v>39</v>
      </c>
      <c r="B45" s="164">
        <f>'Data Entry'!C42</f>
        <v>0</v>
      </c>
      <c r="C45" s="88">
        <f>'Data Entry'!E42</f>
        <v>0</v>
      </c>
      <c r="D45" s="138"/>
      <c r="E45" s="139"/>
      <c r="F45" s="140"/>
      <c r="G45" s="140"/>
      <c r="H45" s="139"/>
      <c r="I45" s="140"/>
      <c r="J45" s="140"/>
      <c r="K45" s="141"/>
      <c r="L45" s="141"/>
      <c r="M45" s="141"/>
      <c r="N45" s="141"/>
      <c r="O45" s="141"/>
      <c r="P45" s="141"/>
      <c r="Q45" s="141"/>
      <c r="R45" s="141"/>
      <c r="S45" s="142"/>
      <c r="T45" s="141"/>
      <c r="U45" s="140"/>
      <c r="V45" s="141"/>
      <c r="W45" s="141"/>
      <c r="X45" s="141"/>
      <c r="Y45" s="141"/>
      <c r="Z45" s="141"/>
      <c r="AA45" s="141"/>
      <c r="AB45" s="141"/>
      <c r="AC45" s="141"/>
      <c r="AD45" s="141"/>
      <c r="AE45" s="141"/>
      <c r="AF45" s="141"/>
      <c r="AG45" s="142"/>
      <c r="AH45" s="141"/>
    </row>
    <row r="46" spans="1:34">
      <c r="A46" s="129">
        <v>40</v>
      </c>
      <c r="B46" s="164">
        <f>'Data Entry'!C43</f>
        <v>0</v>
      </c>
      <c r="C46" s="88">
        <f>'Data Entry'!E43</f>
        <v>0</v>
      </c>
      <c r="D46" s="138"/>
      <c r="E46" s="139"/>
      <c r="F46" s="140"/>
      <c r="G46" s="140"/>
      <c r="H46" s="139"/>
      <c r="I46" s="140"/>
      <c r="J46" s="140"/>
      <c r="K46" s="141"/>
      <c r="L46" s="141"/>
      <c r="M46" s="141"/>
      <c r="N46" s="141"/>
      <c r="O46" s="141"/>
      <c r="P46" s="141"/>
      <c r="Q46" s="141"/>
      <c r="R46" s="141"/>
      <c r="S46" s="142"/>
      <c r="T46" s="141"/>
      <c r="U46" s="140"/>
      <c r="V46" s="141"/>
      <c r="W46" s="141"/>
      <c r="X46" s="141"/>
      <c r="Y46" s="141"/>
      <c r="Z46" s="141"/>
      <c r="AA46" s="141"/>
      <c r="AB46" s="141"/>
      <c r="AC46" s="141"/>
      <c r="AD46" s="141"/>
      <c r="AE46" s="141"/>
      <c r="AF46" s="141"/>
      <c r="AG46" s="142"/>
      <c r="AH46" s="141"/>
    </row>
    <row r="47" spans="1:34">
      <c r="A47" s="129">
        <v>41</v>
      </c>
      <c r="B47" s="164">
        <f>'Data Entry'!C44</f>
        <v>0</v>
      </c>
      <c r="C47" s="88">
        <f>'Data Entry'!E44</f>
        <v>0</v>
      </c>
      <c r="D47" s="138"/>
      <c r="E47" s="139"/>
      <c r="F47" s="140"/>
      <c r="G47" s="140"/>
      <c r="H47" s="139"/>
      <c r="I47" s="140"/>
      <c r="J47" s="140"/>
      <c r="K47" s="141"/>
      <c r="L47" s="141"/>
      <c r="M47" s="141"/>
      <c r="N47" s="141"/>
      <c r="O47" s="141"/>
      <c r="P47" s="141"/>
      <c r="Q47" s="141"/>
      <c r="R47" s="141"/>
      <c r="S47" s="142"/>
      <c r="T47" s="141"/>
      <c r="U47" s="140"/>
      <c r="V47" s="141"/>
      <c r="W47" s="141"/>
      <c r="X47" s="141"/>
      <c r="Y47" s="141"/>
      <c r="Z47" s="141"/>
      <c r="AA47" s="141"/>
      <c r="AB47" s="141"/>
      <c r="AC47" s="141"/>
      <c r="AD47" s="141"/>
      <c r="AE47" s="141"/>
      <c r="AF47" s="141"/>
      <c r="AG47" s="142"/>
      <c r="AH47" s="141"/>
    </row>
    <row r="48" spans="1:34" ht="13.5" thickBot="1">
      <c r="A48" s="131">
        <v>42</v>
      </c>
      <c r="B48" s="164">
        <f>'Data Entry'!C45</f>
        <v>0</v>
      </c>
      <c r="C48" s="88">
        <f>'Data Entry'!E45</f>
        <v>0</v>
      </c>
      <c r="D48" s="138"/>
      <c r="E48" s="139"/>
      <c r="F48" s="140"/>
      <c r="G48" s="140"/>
      <c r="H48" s="139"/>
      <c r="I48" s="140"/>
      <c r="J48" s="140"/>
      <c r="K48" s="141"/>
      <c r="L48" s="141"/>
      <c r="M48" s="141"/>
      <c r="N48" s="141"/>
      <c r="O48" s="141"/>
      <c r="P48" s="141"/>
      <c r="Q48" s="141"/>
      <c r="R48" s="141"/>
      <c r="S48" s="142"/>
      <c r="T48" s="141"/>
      <c r="U48" s="140"/>
      <c r="V48" s="141"/>
      <c r="W48" s="141"/>
      <c r="X48" s="141"/>
      <c r="Y48" s="141"/>
      <c r="Z48" s="141"/>
      <c r="AA48" s="141"/>
      <c r="AB48" s="141"/>
      <c r="AC48" s="141"/>
      <c r="AD48" s="141"/>
      <c r="AE48" s="141"/>
      <c r="AF48" s="141"/>
      <c r="AG48" s="142"/>
      <c r="AH48" s="141"/>
    </row>
    <row r="49" spans="4:31" ht="13.5" thickTop="1">
      <c r="D49" s="99"/>
      <c r="E49" s="100"/>
      <c r="F49" s="101"/>
      <c r="G49" s="101"/>
      <c r="H49" s="100"/>
      <c r="I49" s="101"/>
      <c r="K49" s="102"/>
      <c r="L49" s="102"/>
      <c r="M49" s="102"/>
      <c r="N49" s="102"/>
      <c r="O49" s="102"/>
      <c r="P49" s="102"/>
      <c r="Q49" s="102"/>
      <c r="V49" s="102"/>
      <c r="W49" s="102"/>
      <c r="X49" s="102"/>
      <c r="Y49" s="102"/>
      <c r="Z49" s="102"/>
      <c r="AA49" s="102"/>
      <c r="AB49" s="102"/>
      <c r="AC49" s="102"/>
      <c r="AD49" s="102"/>
      <c r="AE49" s="102"/>
    </row>
    <row r="50" spans="4:31">
      <c r="D50" s="99"/>
      <c r="E50" s="100"/>
      <c r="F50" s="101"/>
      <c r="G50" s="101"/>
      <c r="H50" s="100"/>
      <c r="I50" s="101"/>
      <c r="K50" s="102"/>
      <c r="L50" s="102"/>
      <c r="M50" s="102"/>
      <c r="N50" s="102"/>
      <c r="O50" s="102"/>
      <c r="P50" s="102"/>
      <c r="Q50" s="102"/>
      <c r="V50" s="102"/>
      <c r="W50" s="102"/>
      <c r="X50" s="102"/>
      <c r="Y50" s="102"/>
      <c r="Z50" s="102"/>
      <c r="AA50" s="102"/>
      <c r="AB50" s="102"/>
      <c r="AC50" s="102"/>
      <c r="AD50" s="102"/>
      <c r="AE50" s="102"/>
    </row>
    <row r="51" spans="4:31">
      <c r="D51" s="99"/>
      <c r="E51" s="100"/>
      <c r="F51" s="101"/>
      <c r="G51" s="101"/>
      <c r="H51" s="100"/>
      <c r="I51" s="101"/>
      <c r="K51" s="102"/>
      <c r="L51" s="102"/>
      <c r="M51" s="102"/>
      <c r="N51" s="102"/>
      <c r="O51" s="102"/>
      <c r="P51" s="102"/>
      <c r="Q51" s="102"/>
      <c r="V51" s="102"/>
      <c r="W51" s="102"/>
      <c r="X51" s="102"/>
      <c r="Y51" s="102"/>
      <c r="Z51" s="102"/>
      <c r="AA51" s="102"/>
      <c r="AB51" s="102"/>
      <c r="AC51" s="102"/>
      <c r="AD51" s="102"/>
      <c r="AE51" s="102"/>
    </row>
    <row r="52" spans="4:31">
      <c r="D52" s="99"/>
      <c r="E52" s="100"/>
      <c r="F52" s="101"/>
      <c r="G52" s="101"/>
      <c r="H52" s="100"/>
      <c r="I52" s="101"/>
      <c r="K52" s="102"/>
      <c r="L52" s="102"/>
      <c r="M52" s="102"/>
      <c r="N52" s="102"/>
      <c r="O52" s="102"/>
      <c r="P52" s="102"/>
      <c r="Q52" s="102"/>
      <c r="V52" s="102"/>
      <c r="W52" s="102"/>
      <c r="X52" s="102"/>
      <c r="Y52" s="102"/>
      <c r="Z52" s="102"/>
      <c r="AA52" s="102"/>
      <c r="AB52" s="102"/>
      <c r="AC52" s="102"/>
      <c r="AD52" s="102"/>
      <c r="AE52" s="102"/>
    </row>
    <row r="53" spans="4:31">
      <c r="D53" s="99"/>
      <c r="E53" s="100"/>
      <c r="F53" s="101"/>
      <c r="G53" s="101"/>
      <c r="H53" s="100"/>
      <c r="I53" s="101"/>
      <c r="K53" s="102"/>
      <c r="L53" s="102"/>
      <c r="M53" s="102"/>
      <c r="N53" s="102"/>
      <c r="O53" s="102"/>
      <c r="P53" s="102"/>
      <c r="Q53" s="102"/>
      <c r="V53" s="102"/>
      <c r="W53" s="102"/>
      <c r="X53" s="102"/>
      <c r="Y53" s="102"/>
      <c r="Z53" s="102"/>
      <c r="AA53" s="102"/>
      <c r="AB53" s="102"/>
      <c r="AC53" s="102"/>
      <c r="AD53" s="102"/>
      <c r="AE53" s="102"/>
    </row>
    <row r="54" spans="4:31">
      <c r="D54" s="99"/>
      <c r="E54" s="100"/>
      <c r="F54" s="101"/>
      <c r="G54" s="101"/>
      <c r="H54" s="100"/>
      <c r="I54" s="101"/>
      <c r="K54" s="102"/>
      <c r="L54" s="102"/>
      <c r="M54" s="102"/>
      <c r="N54" s="102"/>
      <c r="O54" s="102"/>
      <c r="P54" s="102"/>
      <c r="Q54" s="102"/>
      <c r="V54" s="102"/>
      <c r="W54" s="102"/>
      <c r="X54" s="102"/>
      <c r="Y54" s="102"/>
      <c r="Z54" s="102"/>
      <c r="AA54" s="102"/>
      <c r="AB54" s="102"/>
      <c r="AC54" s="102"/>
      <c r="AD54" s="102"/>
      <c r="AE54" s="102"/>
    </row>
    <row r="55" spans="4:31">
      <c r="D55" s="99"/>
      <c r="E55" s="100"/>
      <c r="F55" s="101"/>
      <c r="G55" s="101"/>
      <c r="H55" s="100"/>
      <c r="I55" s="101"/>
      <c r="K55" s="102"/>
      <c r="L55" s="102"/>
      <c r="M55" s="102"/>
      <c r="N55" s="102"/>
      <c r="O55" s="102"/>
      <c r="P55" s="102"/>
      <c r="Q55" s="102"/>
      <c r="V55" s="102"/>
      <c r="W55" s="102"/>
      <c r="X55" s="102"/>
      <c r="Y55" s="102"/>
      <c r="Z55" s="102"/>
      <c r="AA55" s="102"/>
      <c r="AB55" s="102"/>
      <c r="AC55" s="102"/>
      <c r="AD55" s="102"/>
      <c r="AE55" s="102"/>
    </row>
    <row r="56" spans="4:31">
      <c r="D56" s="99"/>
      <c r="E56" s="100"/>
      <c r="F56" s="101"/>
      <c r="G56" s="101"/>
      <c r="H56" s="100"/>
      <c r="I56" s="101"/>
      <c r="K56" s="102"/>
      <c r="L56" s="102"/>
      <c r="M56" s="102"/>
      <c r="N56" s="102"/>
      <c r="O56" s="102"/>
      <c r="P56" s="102"/>
      <c r="Q56" s="102"/>
      <c r="V56" s="102"/>
      <c r="W56" s="102"/>
      <c r="X56" s="102"/>
      <c r="Y56" s="102"/>
      <c r="Z56" s="102"/>
      <c r="AA56" s="102"/>
      <c r="AB56" s="102"/>
      <c r="AC56" s="102"/>
      <c r="AD56" s="102"/>
      <c r="AE56" s="102"/>
    </row>
    <row r="57" spans="4:31">
      <c r="D57" s="99"/>
      <c r="E57" s="100"/>
      <c r="F57" s="101"/>
      <c r="G57" s="101"/>
      <c r="H57" s="100"/>
      <c r="I57" s="101"/>
      <c r="K57" s="102"/>
      <c r="L57" s="102"/>
      <c r="M57" s="102"/>
      <c r="N57" s="102"/>
      <c r="O57" s="102"/>
      <c r="P57" s="102"/>
      <c r="Q57" s="102"/>
      <c r="V57" s="102"/>
      <c r="W57" s="102"/>
      <c r="X57" s="102"/>
      <c r="Y57" s="102"/>
      <c r="Z57" s="102"/>
      <c r="AA57" s="102"/>
      <c r="AB57" s="102"/>
      <c r="AC57" s="102"/>
      <c r="AD57" s="102"/>
      <c r="AE57" s="102"/>
    </row>
    <row r="58" spans="4:31">
      <c r="D58" s="99"/>
      <c r="E58" s="100"/>
      <c r="F58" s="101"/>
      <c r="G58" s="101"/>
      <c r="H58" s="100"/>
      <c r="I58" s="101"/>
      <c r="K58" s="102"/>
      <c r="L58" s="102"/>
      <c r="M58" s="102"/>
      <c r="N58" s="102"/>
      <c r="O58" s="102"/>
      <c r="P58" s="102"/>
      <c r="Q58" s="102"/>
      <c r="V58" s="102"/>
      <c r="W58" s="102"/>
      <c r="X58" s="102"/>
      <c r="Y58" s="102"/>
      <c r="Z58" s="102"/>
      <c r="AA58" s="102"/>
      <c r="AB58" s="102"/>
      <c r="AC58" s="102"/>
      <c r="AD58" s="102"/>
      <c r="AE58" s="102"/>
    </row>
    <row r="59" spans="4:31">
      <c r="D59" s="99"/>
      <c r="E59" s="100"/>
      <c r="F59" s="101"/>
      <c r="G59" s="101"/>
      <c r="H59" s="100"/>
      <c r="I59" s="101"/>
      <c r="K59" s="102"/>
      <c r="L59" s="102"/>
      <c r="M59" s="102"/>
      <c r="N59" s="102"/>
      <c r="O59" s="102"/>
      <c r="P59" s="102"/>
      <c r="Q59" s="102"/>
      <c r="V59" s="102"/>
      <c r="W59" s="102"/>
      <c r="X59" s="102"/>
      <c r="Y59" s="102"/>
      <c r="Z59" s="102"/>
      <c r="AA59" s="102"/>
      <c r="AB59" s="102"/>
      <c r="AC59" s="102"/>
      <c r="AD59" s="102"/>
      <c r="AE59" s="102"/>
    </row>
    <row r="60" spans="4:31">
      <c r="D60" s="99"/>
      <c r="E60" s="100"/>
      <c r="F60" s="101"/>
      <c r="G60" s="101"/>
      <c r="H60" s="100"/>
      <c r="I60" s="101"/>
      <c r="K60" s="102"/>
      <c r="L60" s="102"/>
      <c r="M60" s="102"/>
      <c r="N60" s="102"/>
      <c r="O60" s="102"/>
      <c r="P60" s="102"/>
      <c r="Q60" s="102"/>
      <c r="V60" s="102"/>
      <c r="W60" s="102"/>
      <c r="X60" s="102"/>
      <c r="Y60" s="102"/>
      <c r="Z60" s="102"/>
      <c r="AA60" s="102"/>
      <c r="AB60" s="102"/>
      <c r="AC60" s="102"/>
      <c r="AD60" s="102"/>
      <c r="AE60" s="102"/>
    </row>
    <row r="61" spans="4:31">
      <c r="D61" s="99"/>
      <c r="E61" s="100"/>
      <c r="F61" s="101"/>
      <c r="G61" s="101"/>
      <c r="H61" s="100"/>
      <c r="I61" s="101"/>
      <c r="K61" s="102"/>
      <c r="L61" s="102"/>
      <c r="M61" s="102"/>
      <c r="N61" s="102"/>
      <c r="O61" s="102"/>
      <c r="P61" s="102"/>
      <c r="Q61" s="102"/>
      <c r="V61" s="102"/>
      <c r="W61" s="102"/>
      <c r="X61" s="102"/>
      <c r="Y61" s="102"/>
      <c r="Z61" s="102"/>
      <c r="AA61" s="102"/>
      <c r="AB61" s="102"/>
      <c r="AC61" s="102"/>
      <c r="AD61" s="102"/>
      <c r="AE61" s="102"/>
    </row>
    <row r="62" spans="4:31">
      <c r="D62" s="99"/>
      <c r="E62" s="100"/>
      <c r="F62" s="101"/>
      <c r="G62" s="101"/>
      <c r="H62" s="100"/>
      <c r="I62" s="101"/>
      <c r="K62" s="102"/>
      <c r="L62" s="102"/>
      <c r="M62" s="102"/>
      <c r="N62" s="102"/>
      <c r="O62" s="102"/>
      <c r="P62" s="102"/>
      <c r="Q62" s="102"/>
      <c r="V62" s="102"/>
      <c r="W62" s="102"/>
      <c r="X62" s="102"/>
      <c r="Y62" s="102"/>
      <c r="Z62" s="102"/>
      <c r="AA62" s="102"/>
      <c r="AB62" s="102"/>
      <c r="AC62" s="102"/>
      <c r="AD62" s="102"/>
      <c r="AE62" s="102"/>
    </row>
    <row r="63" spans="4:31">
      <c r="D63" s="99"/>
      <c r="E63" s="100"/>
      <c r="F63" s="101"/>
      <c r="G63" s="101"/>
      <c r="H63" s="100"/>
      <c r="I63" s="101"/>
      <c r="K63" s="102"/>
      <c r="L63" s="102"/>
      <c r="M63" s="102"/>
      <c r="N63" s="102"/>
      <c r="O63" s="102"/>
      <c r="P63" s="102"/>
      <c r="Q63" s="102"/>
      <c r="V63" s="102"/>
      <c r="W63" s="102"/>
      <c r="X63" s="102"/>
      <c r="Y63" s="102"/>
      <c r="Z63" s="102"/>
      <c r="AA63" s="102"/>
      <c r="AB63" s="102"/>
      <c r="AC63" s="102"/>
      <c r="AD63" s="102"/>
      <c r="AE63" s="102"/>
    </row>
    <row r="64" spans="4:31">
      <c r="D64" s="99"/>
      <c r="E64" s="100"/>
      <c r="F64" s="101"/>
      <c r="G64" s="101"/>
      <c r="H64" s="100"/>
      <c r="I64" s="101"/>
      <c r="K64" s="102"/>
      <c r="L64" s="102"/>
      <c r="M64" s="102"/>
      <c r="N64" s="102"/>
      <c r="O64" s="102"/>
      <c r="P64" s="102"/>
      <c r="Q64" s="102"/>
      <c r="V64" s="102"/>
      <c r="W64" s="102"/>
      <c r="X64" s="102"/>
      <c r="Y64" s="102"/>
      <c r="Z64" s="102"/>
      <c r="AA64" s="102"/>
      <c r="AB64" s="102"/>
      <c r="AC64" s="102"/>
      <c r="AD64" s="102"/>
      <c r="AE64" s="102"/>
    </row>
    <row r="65" spans="4:31">
      <c r="D65" s="99"/>
      <c r="E65" s="100"/>
      <c r="F65" s="101"/>
      <c r="G65" s="101"/>
      <c r="H65" s="100"/>
      <c r="I65" s="101"/>
      <c r="K65" s="102"/>
      <c r="L65" s="102"/>
      <c r="M65" s="102"/>
      <c r="N65" s="102"/>
      <c r="O65" s="102"/>
      <c r="P65" s="102"/>
      <c r="Q65" s="102"/>
      <c r="V65" s="102"/>
      <c r="W65" s="102"/>
      <c r="X65" s="102"/>
      <c r="Y65" s="102"/>
      <c r="Z65" s="102"/>
      <c r="AA65" s="102"/>
      <c r="AB65" s="102"/>
      <c r="AC65" s="102"/>
      <c r="AD65" s="102"/>
      <c r="AE65" s="102"/>
    </row>
    <row r="66" spans="4:31">
      <c r="D66" s="99"/>
      <c r="E66" s="100"/>
      <c r="F66" s="101"/>
      <c r="G66" s="101"/>
      <c r="H66" s="100"/>
      <c r="I66" s="101"/>
      <c r="K66" s="102"/>
      <c r="L66" s="102"/>
      <c r="M66" s="102"/>
      <c r="N66" s="102"/>
      <c r="O66" s="102"/>
      <c r="P66" s="102"/>
      <c r="Q66" s="102"/>
      <c r="V66" s="102"/>
      <c r="W66" s="102"/>
      <c r="X66" s="102"/>
      <c r="Y66" s="102"/>
      <c r="Z66" s="102"/>
      <c r="AA66" s="102"/>
      <c r="AB66" s="102"/>
      <c r="AC66" s="102"/>
      <c r="AD66" s="102"/>
      <c r="AE66" s="102"/>
    </row>
    <row r="67" spans="4:31">
      <c r="D67" s="99"/>
      <c r="E67" s="100"/>
      <c r="F67" s="101"/>
      <c r="G67" s="101"/>
      <c r="H67" s="100"/>
      <c r="I67" s="101"/>
      <c r="K67" s="102"/>
      <c r="L67" s="102"/>
      <c r="M67" s="102"/>
      <c r="N67" s="102"/>
      <c r="O67" s="102"/>
      <c r="P67" s="102"/>
      <c r="Q67" s="102"/>
      <c r="V67" s="102"/>
      <c r="W67" s="102"/>
      <c r="X67" s="102"/>
      <c r="Y67" s="102"/>
      <c r="Z67" s="102"/>
      <c r="AA67" s="102"/>
      <c r="AB67" s="102"/>
      <c r="AC67" s="102"/>
      <c r="AD67" s="102"/>
      <c r="AE67" s="102"/>
    </row>
    <row r="68" spans="4:31">
      <c r="D68" s="99"/>
      <c r="E68" s="100"/>
      <c r="F68" s="101"/>
      <c r="G68" s="101"/>
      <c r="H68" s="100"/>
      <c r="I68" s="101"/>
      <c r="K68" s="102"/>
      <c r="L68" s="102"/>
      <c r="M68" s="102"/>
      <c r="N68" s="102"/>
      <c r="O68" s="102"/>
      <c r="P68" s="102"/>
      <c r="Q68" s="102"/>
      <c r="V68" s="102"/>
      <c r="W68" s="102"/>
      <c r="X68" s="102"/>
      <c r="Y68" s="102"/>
      <c r="Z68" s="102"/>
      <c r="AA68" s="102"/>
      <c r="AB68" s="102"/>
      <c r="AC68" s="102"/>
      <c r="AD68" s="102"/>
      <c r="AE68" s="102"/>
    </row>
    <row r="69" spans="4:31">
      <c r="D69" s="99"/>
      <c r="E69" s="100"/>
      <c r="F69" s="101"/>
      <c r="G69" s="101"/>
      <c r="H69" s="100"/>
      <c r="I69" s="101"/>
      <c r="K69" s="102"/>
      <c r="L69" s="102"/>
      <c r="M69" s="102"/>
      <c r="N69" s="102"/>
      <c r="O69" s="102"/>
      <c r="P69" s="102"/>
      <c r="Q69" s="102"/>
      <c r="V69" s="102"/>
      <c r="W69" s="102"/>
      <c r="X69" s="102"/>
      <c r="Y69" s="102"/>
      <c r="Z69" s="102"/>
      <c r="AA69" s="102"/>
      <c r="AB69" s="102"/>
      <c r="AC69" s="102"/>
      <c r="AD69" s="102"/>
      <c r="AE69" s="102"/>
    </row>
    <row r="70" spans="4:31">
      <c r="D70" s="99"/>
      <c r="E70" s="100"/>
      <c r="F70" s="101"/>
      <c r="G70" s="101"/>
      <c r="H70" s="100"/>
      <c r="I70" s="101"/>
      <c r="K70" s="102"/>
      <c r="L70" s="102"/>
      <c r="M70" s="102"/>
      <c r="N70" s="102"/>
      <c r="O70" s="102"/>
      <c r="P70" s="102"/>
      <c r="Q70" s="102"/>
      <c r="V70" s="102"/>
      <c r="W70" s="102"/>
      <c r="X70" s="102"/>
      <c r="Y70" s="102"/>
      <c r="Z70" s="102"/>
      <c r="AA70" s="102"/>
      <c r="AB70" s="102"/>
      <c r="AC70" s="102"/>
      <c r="AD70" s="102"/>
      <c r="AE70" s="102"/>
    </row>
    <row r="71" spans="4:31">
      <c r="D71" s="99"/>
      <c r="E71" s="100"/>
      <c r="F71" s="101"/>
      <c r="G71" s="101"/>
      <c r="H71" s="100"/>
      <c r="I71" s="101"/>
      <c r="K71" s="102"/>
      <c r="L71" s="102"/>
      <c r="M71" s="102"/>
      <c r="N71" s="102"/>
      <c r="O71" s="102"/>
      <c r="P71" s="102"/>
      <c r="Q71" s="102"/>
      <c r="V71" s="102"/>
      <c r="W71" s="102"/>
      <c r="X71" s="102"/>
      <c r="Y71" s="102"/>
      <c r="Z71" s="102"/>
      <c r="AA71" s="102"/>
      <c r="AB71" s="102"/>
      <c r="AC71" s="102"/>
      <c r="AD71" s="102"/>
      <c r="AE71" s="102"/>
    </row>
    <row r="72" spans="4:31">
      <c r="D72" s="99"/>
      <c r="E72" s="100"/>
      <c r="F72" s="101"/>
      <c r="G72" s="101"/>
      <c r="H72" s="100"/>
      <c r="I72" s="101"/>
      <c r="K72" s="102"/>
      <c r="L72" s="102"/>
      <c r="M72" s="102"/>
      <c r="N72" s="102"/>
      <c r="O72" s="102"/>
      <c r="P72" s="102"/>
      <c r="Q72" s="102"/>
      <c r="V72" s="102"/>
      <c r="W72" s="102"/>
      <c r="X72" s="102"/>
      <c r="Y72" s="102"/>
      <c r="Z72" s="102"/>
      <c r="AA72" s="102"/>
      <c r="AB72" s="102"/>
      <c r="AC72" s="102"/>
      <c r="AD72" s="102"/>
      <c r="AE72" s="102"/>
    </row>
    <row r="73" spans="4:31">
      <c r="D73" s="99"/>
      <c r="E73" s="100"/>
      <c r="F73" s="101"/>
      <c r="G73" s="101"/>
      <c r="H73" s="100"/>
      <c r="I73" s="101"/>
      <c r="K73" s="102"/>
      <c r="L73" s="102"/>
      <c r="M73" s="102"/>
      <c r="N73" s="102"/>
      <c r="O73" s="102"/>
      <c r="P73" s="102"/>
      <c r="Q73" s="102"/>
      <c r="V73" s="102"/>
      <c r="W73" s="102"/>
      <c r="X73" s="102"/>
      <c r="Y73" s="102"/>
      <c r="Z73" s="102"/>
      <c r="AA73" s="102"/>
      <c r="AB73" s="102"/>
      <c r="AC73" s="102"/>
      <c r="AD73" s="102"/>
      <c r="AE73" s="102"/>
    </row>
    <row r="74" spans="4:31">
      <c r="D74" s="99"/>
      <c r="E74" s="100"/>
      <c r="F74" s="101"/>
      <c r="G74" s="101"/>
      <c r="H74" s="100"/>
      <c r="I74" s="101"/>
      <c r="K74" s="102"/>
      <c r="L74" s="102"/>
      <c r="M74" s="102"/>
      <c r="N74" s="102"/>
      <c r="O74" s="102"/>
      <c r="P74" s="102"/>
      <c r="Q74" s="102"/>
      <c r="V74" s="102"/>
      <c r="W74" s="102"/>
      <c r="X74" s="102"/>
      <c r="Y74" s="102"/>
      <c r="Z74" s="102"/>
      <c r="AA74" s="102"/>
      <c r="AB74" s="102"/>
      <c r="AC74" s="102"/>
      <c r="AD74" s="102"/>
      <c r="AE74" s="102"/>
    </row>
    <row r="75" spans="4:31">
      <c r="D75" s="99"/>
      <c r="E75" s="100"/>
      <c r="F75" s="101"/>
      <c r="G75" s="101"/>
      <c r="H75" s="100"/>
      <c r="I75" s="101"/>
      <c r="K75" s="102"/>
      <c r="L75" s="102"/>
      <c r="M75" s="102"/>
      <c r="N75" s="102"/>
      <c r="O75" s="102"/>
      <c r="P75" s="102"/>
      <c r="Q75" s="102"/>
      <c r="V75" s="102"/>
      <c r="W75" s="102"/>
      <c r="X75" s="102"/>
      <c r="Y75" s="102"/>
      <c r="Z75" s="102"/>
      <c r="AA75" s="102"/>
      <c r="AB75" s="102"/>
      <c r="AC75" s="102"/>
      <c r="AD75" s="102"/>
      <c r="AE75" s="102"/>
    </row>
    <row r="76" spans="4:31">
      <c r="D76" s="99"/>
      <c r="E76" s="100"/>
      <c r="F76" s="101"/>
      <c r="G76" s="101"/>
      <c r="H76" s="100"/>
      <c r="I76" s="101"/>
      <c r="K76" s="102"/>
      <c r="L76" s="102"/>
      <c r="M76" s="102"/>
      <c r="N76" s="102"/>
      <c r="O76" s="102"/>
      <c r="P76" s="102"/>
      <c r="Q76" s="102"/>
      <c r="V76" s="102"/>
      <c r="W76" s="102"/>
      <c r="X76" s="102"/>
      <c r="Y76" s="102"/>
      <c r="Z76" s="102"/>
      <c r="AA76" s="102"/>
      <c r="AB76" s="102"/>
      <c r="AC76" s="102"/>
      <c r="AD76" s="102"/>
      <c r="AE76" s="102"/>
    </row>
    <row r="77" spans="4:31">
      <c r="D77" s="99"/>
      <c r="E77" s="100"/>
      <c r="F77" s="101"/>
      <c r="G77" s="101"/>
      <c r="H77" s="100"/>
      <c r="I77" s="101"/>
      <c r="K77" s="102"/>
      <c r="L77" s="102"/>
      <c r="M77" s="102"/>
      <c r="N77" s="102"/>
      <c r="O77" s="102"/>
      <c r="P77" s="102"/>
      <c r="Q77" s="102"/>
      <c r="V77" s="102"/>
      <c r="W77" s="102"/>
      <c r="X77" s="102"/>
      <c r="Y77" s="102"/>
      <c r="Z77" s="102"/>
      <c r="AA77" s="102"/>
      <c r="AB77" s="102"/>
      <c r="AC77" s="102"/>
      <c r="AD77" s="102"/>
      <c r="AE77" s="102"/>
    </row>
    <row r="78" spans="4:31">
      <c r="D78" s="99"/>
      <c r="E78" s="100"/>
      <c r="F78" s="101"/>
      <c r="G78" s="101"/>
      <c r="H78" s="100"/>
      <c r="I78" s="101"/>
      <c r="K78" s="102"/>
      <c r="L78" s="102"/>
      <c r="M78" s="102"/>
      <c r="N78" s="102"/>
      <c r="O78" s="102"/>
      <c r="P78" s="102"/>
      <c r="Q78" s="102"/>
      <c r="V78" s="102"/>
      <c r="W78" s="102"/>
      <c r="X78" s="102"/>
      <c r="Y78" s="102"/>
      <c r="Z78" s="102"/>
      <c r="AA78" s="102"/>
      <c r="AB78" s="102"/>
      <c r="AC78" s="102"/>
      <c r="AD78" s="102"/>
      <c r="AE78" s="102"/>
    </row>
    <row r="79" spans="4:31">
      <c r="D79" s="99"/>
      <c r="E79" s="100"/>
      <c r="F79" s="101"/>
      <c r="G79" s="101"/>
      <c r="H79" s="100"/>
      <c r="I79" s="101"/>
      <c r="K79" s="102"/>
      <c r="L79" s="102"/>
      <c r="M79" s="102"/>
      <c r="N79" s="102"/>
      <c r="O79" s="102"/>
      <c r="P79" s="102"/>
      <c r="Q79" s="102"/>
      <c r="V79" s="102"/>
      <c r="W79" s="102"/>
      <c r="X79" s="102"/>
      <c r="Y79" s="102"/>
      <c r="Z79" s="102"/>
      <c r="AA79" s="102"/>
      <c r="AB79" s="102"/>
      <c r="AC79" s="102"/>
      <c r="AD79" s="102"/>
      <c r="AE79" s="102"/>
    </row>
    <row r="80" spans="4:31">
      <c r="D80" s="99"/>
      <c r="E80" s="100"/>
      <c r="F80" s="101"/>
      <c r="G80" s="101"/>
      <c r="H80" s="100"/>
      <c r="I80" s="101"/>
      <c r="K80" s="102"/>
      <c r="L80" s="102"/>
      <c r="M80" s="102"/>
      <c r="N80" s="102"/>
      <c r="O80" s="102"/>
      <c r="P80" s="102"/>
      <c r="Q80" s="102"/>
      <c r="V80" s="102"/>
      <c r="W80" s="102"/>
      <c r="X80" s="102"/>
      <c r="Y80" s="102"/>
      <c r="Z80" s="102"/>
      <c r="AA80" s="102"/>
      <c r="AB80" s="102"/>
      <c r="AC80" s="102"/>
      <c r="AD80" s="102"/>
      <c r="AE80" s="102"/>
    </row>
    <row r="81" spans="4:31">
      <c r="D81" s="99"/>
      <c r="E81" s="100"/>
      <c r="F81" s="101"/>
      <c r="G81" s="101"/>
      <c r="H81" s="100"/>
      <c r="I81" s="101"/>
      <c r="K81" s="102"/>
      <c r="L81" s="102"/>
      <c r="M81" s="102"/>
      <c r="N81" s="102"/>
      <c r="O81" s="102"/>
      <c r="P81" s="102"/>
      <c r="Q81" s="102"/>
      <c r="V81" s="102"/>
      <c r="W81" s="102"/>
      <c r="X81" s="102"/>
      <c r="Y81" s="102"/>
      <c r="Z81" s="102"/>
      <c r="AA81" s="102"/>
      <c r="AB81" s="102"/>
      <c r="AC81" s="102"/>
      <c r="AD81" s="102"/>
      <c r="AE81" s="102"/>
    </row>
    <row r="82" spans="4:31">
      <c r="D82" s="99"/>
      <c r="E82" s="100"/>
      <c r="F82" s="101"/>
      <c r="G82" s="101"/>
      <c r="H82" s="100"/>
      <c r="I82" s="101"/>
      <c r="K82" s="102"/>
      <c r="L82" s="102"/>
      <c r="M82" s="102"/>
      <c r="N82" s="102"/>
      <c r="O82" s="102"/>
      <c r="P82" s="102"/>
      <c r="Q82" s="102"/>
      <c r="V82" s="102"/>
      <c r="W82" s="102"/>
      <c r="X82" s="102"/>
      <c r="Y82" s="102"/>
      <c r="Z82" s="102"/>
      <c r="AA82" s="102"/>
      <c r="AB82" s="102"/>
      <c r="AC82" s="102"/>
      <c r="AD82" s="102"/>
      <c r="AE82" s="102"/>
    </row>
    <row r="83" spans="4:31">
      <c r="D83" s="99"/>
      <c r="E83" s="100"/>
      <c r="F83" s="101"/>
      <c r="G83" s="101"/>
      <c r="H83" s="100"/>
      <c r="I83" s="101"/>
      <c r="K83" s="102"/>
      <c r="L83" s="102"/>
      <c r="M83" s="102"/>
      <c r="N83" s="102"/>
      <c r="O83" s="102"/>
      <c r="P83" s="102"/>
      <c r="Q83" s="102"/>
      <c r="V83" s="102"/>
      <c r="W83" s="102"/>
      <c r="X83" s="102"/>
      <c r="Y83" s="102"/>
      <c r="Z83" s="102"/>
      <c r="AA83" s="102"/>
      <c r="AB83" s="102"/>
      <c r="AC83" s="102"/>
      <c r="AD83" s="102"/>
      <c r="AE83" s="102"/>
    </row>
    <row r="84" spans="4:31">
      <c r="D84" s="99"/>
      <c r="E84" s="100"/>
      <c r="F84" s="101"/>
      <c r="G84" s="101"/>
      <c r="H84" s="100"/>
      <c r="I84" s="101"/>
      <c r="K84" s="102"/>
      <c r="L84" s="102"/>
      <c r="M84" s="102"/>
      <c r="N84" s="102"/>
      <c r="O84" s="102"/>
      <c r="P84" s="102"/>
      <c r="Q84" s="102"/>
      <c r="V84" s="102"/>
      <c r="W84" s="102"/>
      <c r="X84" s="102"/>
      <c r="Y84" s="102"/>
      <c r="Z84" s="102"/>
      <c r="AA84" s="102"/>
      <c r="AB84" s="102"/>
      <c r="AC84" s="102"/>
      <c r="AD84" s="102"/>
      <c r="AE84" s="102"/>
    </row>
    <row r="85" spans="4:31">
      <c r="D85" s="99"/>
      <c r="E85" s="100"/>
      <c r="F85" s="101"/>
      <c r="G85" s="101"/>
      <c r="H85" s="100"/>
      <c r="I85" s="101"/>
      <c r="K85" s="102"/>
      <c r="L85" s="102"/>
      <c r="M85" s="102"/>
      <c r="N85" s="102"/>
      <c r="O85" s="102"/>
      <c r="P85" s="102"/>
      <c r="Q85" s="102"/>
      <c r="V85" s="102"/>
      <c r="W85" s="102"/>
      <c r="X85" s="102"/>
      <c r="Y85" s="102"/>
      <c r="Z85" s="102"/>
      <c r="AA85" s="102"/>
      <c r="AB85" s="102"/>
      <c r="AC85" s="102"/>
      <c r="AD85" s="102"/>
      <c r="AE85" s="102"/>
    </row>
    <row r="86" spans="4:31">
      <c r="D86" s="99"/>
      <c r="E86" s="100"/>
      <c r="F86" s="101"/>
      <c r="G86" s="101"/>
      <c r="H86" s="100"/>
      <c r="I86" s="101"/>
      <c r="K86" s="102"/>
      <c r="L86" s="102"/>
      <c r="M86" s="102"/>
      <c r="N86" s="102"/>
      <c r="O86" s="102"/>
      <c r="P86" s="102"/>
      <c r="Q86" s="102"/>
      <c r="V86" s="102"/>
      <c r="W86" s="102"/>
      <c r="X86" s="102"/>
      <c r="Y86" s="102"/>
      <c r="Z86" s="102"/>
      <c r="AA86" s="102"/>
      <c r="AB86" s="102"/>
      <c r="AC86" s="102"/>
      <c r="AD86" s="102"/>
      <c r="AE86" s="102"/>
    </row>
    <row r="87" spans="4:31">
      <c r="D87" s="99"/>
      <c r="E87" s="100"/>
      <c r="F87" s="101"/>
      <c r="G87" s="101"/>
      <c r="H87" s="100"/>
      <c r="I87" s="101"/>
      <c r="K87" s="102"/>
      <c r="L87" s="102"/>
      <c r="M87" s="102"/>
      <c r="N87" s="102"/>
      <c r="O87" s="102"/>
      <c r="P87" s="102"/>
      <c r="Q87" s="102"/>
      <c r="V87" s="102"/>
      <c r="W87" s="102"/>
      <c r="X87" s="102"/>
      <c r="Y87" s="102"/>
      <c r="Z87" s="102"/>
      <c r="AA87" s="102"/>
      <c r="AB87" s="102"/>
      <c r="AC87" s="102"/>
      <c r="AD87" s="102"/>
      <c r="AE87" s="102"/>
    </row>
    <row r="88" spans="4:31">
      <c r="D88" s="99"/>
      <c r="E88" s="100"/>
      <c r="F88" s="101"/>
      <c r="G88" s="101"/>
      <c r="H88" s="100"/>
      <c r="I88" s="101"/>
      <c r="K88" s="102"/>
      <c r="L88" s="102"/>
      <c r="M88" s="102"/>
      <c r="N88" s="102"/>
      <c r="O88" s="102"/>
      <c r="P88" s="102"/>
      <c r="Q88" s="102"/>
      <c r="V88" s="102"/>
      <c r="W88" s="102"/>
      <c r="X88" s="102"/>
      <c r="Y88" s="102"/>
      <c r="Z88" s="102"/>
      <c r="AA88" s="102"/>
      <c r="AB88" s="102"/>
      <c r="AC88" s="102"/>
      <c r="AD88" s="102"/>
      <c r="AE88" s="102"/>
    </row>
    <row r="89" spans="4:31">
      <c r="D89" s="99"/>
      <c r="E89" s="100"/>
      <c r="F89" s="101"/>
      <c r="G89" s="101"/>
      <c r="H89" s="100"/>
      <c r="I89" s="101"/>
      <c r="K89" s="102"/>
      <c r="L89" s="102"/>
      <c r="M89" s="102"/>
      <c r="N89" s="102"/>
      <c r="O89" s="102"/>
      <c r="P89" s="102"/>
      <c r="Q89" s="102"/>
      <c r="V89" s="102"/>
      <c r="W89" s="102"/>
      <c r="X89" s="102"/>
      <c r="Y89" s="102"/>
      <c r="Z89" s="102"/>
      <c r="AA89" s="102"/>
      <c r="AB89" s="102"/>
      <c r="AC89" s="102"/>
      <c r="AD89" s="102"/>
      <c r="AE89" s="102"/>
    </row>
    <row r="90" spans="4:31">
      <c r="D90" s="99"/>
      <c r="E90" s="100"/>
      <c r="F90" s="101"/>
      <c r="G90" s="101"/>
      <c r="H90" s="100"/>
      <c r="I90" s="101"/>
      <c r="K90" s="102"/>
      <c r="L90" s="102"/>
      <c r="M90" s="102"/>
      <c r="N90" s="102"/>
      <c r="O90" s="102"/>
      <c r="P90" s="102"/>
      <c r="Q90" s="102"/>
      <c r="V90" s="102"/>
      <c r="W90" s="102"/>
      <c r="X90" s="102"/>
      <c r="Y90" s="102"/>
      <c r="Z90" s="102"/>
      <c r="AA90" s="102"/>
      <c r="AB90" s="102"/>
      <c r="AC90" s="102"/>
      <c r="AD90" s="102"/>
      <c r="AE90" s="102"/>
    </row>
    <row r="91" spans="4:31">
      <c r="D91" s="99"/>
      <c r="E91" s="100"/>
      <c r="F91" s="101"/>
      <c r="G91" s="101"/>
      <c r="H91" s="100"/>
      <c r="I91" s="101"/>
      <c r="K91" s="102"/>
      <c r="L91" s="102"/>
      <c r="M91" s="102"/>
      <c r="N91" s="102"/>
      <c r="O91" s="102"/>
      <c r="P91" s="102"/>
      <c r="Q91" s="102"/>
      <c r="V91" s="102"/>
      <c r="W91" s="102"/>
      <c r="X91" s="102"/>
      <c r="Y91" s="102"/>
      <c r="Z91" s="102"/>
      <c r="AA91" s="102"/>
      <c r="AB91" s="102"/>
      <c r="AC91" s="102"/>
      <c r="AD91" s="102"/>
      <c r="AE91" s="102"/>
    </row>
    <row r="92" spans="4:31">
      <c r="D92" s="99"/>
      <c r="E92" s="100"/>
      <c r="F92" s="101"/>
      <c r="G92" s="101"/>
      <c r="H92" s="100"/>
      <c r="I92" s="101"/>
      <c r="K92" s="102"/>
      <c r="L92" s="102"/>
      <c r="M92" s="102"/>
      <c r="N92" s="102"/>
      <c r="O92" s="102"/>
      <c r="P92" s="102"/>
      <c r="Q92" s="102"/>
      <c r="V92" s="102"/>
      <c r="W92" s="102"/>
      <c r="X92" s="102"/>
      <c r="Y92" s="102"/>
      <c r="Z92" s="102"/>
      <c r="AA92" s="102"/>
      <c r="AB92" s="102"/>
      <c r="AC92" s="102"/>
      <c r="AD92" s="102"/>
      <c r="AE92" s="102"/>
    </row>
    <row r="93" spans="4:31">
      <c r="D93" s="99"/>
      <c r="E93" s="100"/>
      <c r="F93" s="101"/>
      <c r="G93" s="101"/>
      <c r="H93" s="100"/>
      <c r="I93" s="101"/>
      <c r="K93" s="102"/>
      <c r="L93" s="102"/>
      <c r="M93" s="102"/>
      <c r="N93" s="102"/>
      <c r="O93" s="102"/>
      <c r="P93" s="102"/>
      <c r="Q93" s="102"/>
      <c r="V93" s="102"/>
      <c r="W93" s="102"/>
      <c r="X93" s="102"/>
      <c r="Y93" s="102"/>
      <c r="Z93" s="102"/>
      <c r="AA93" s="102"/>
      <c r="AB93" s="102"/>
      <c r="AC93" s="102"/>
      <c r="AD93" s="102"/>
      <c r="AE93" s="102"/>
    </row>
    <row r="94" spans="4:31">
      <c r="D94" s="99"/>
      <c r="E94" s="100"/>
      <c r="F94" s="101"/>
      <c r="G94" s="101"/>
      <c r="H94" s="100"/>
      <c r="I94" s="101"/>
      <c r="K94" s="102"/>
      <c r="L94" s="102"/>
      <c r="M94" s="102"/>
      <c r="N94" s="102"/>
      <c r="O94" s="102"/>
      <c r="P94" s="102"/>
      <c r="Q94" s="102"/>
      <c r="V94" s="102"/>
      <c r="W94" s="102"/>
      <c r="X94" s="102"/>
      <c r="Y94" s="102"/>
      <c r="Z94" s="102"/>
      <c r="AA94" s="102"/>
      <c r="AB94" s="102"/>
      <c r="AC94" s="102"/>
      <c r="AD94" s="102"/>
      <c r="AE94" s="102"/>
    </row>
    <row r="95" spans="4:31">
      <c r="D95" s="99"/>
      <c r="E95" s="100"/>
      <c r="F95" s="101"/>
      <c r="G95" s="101"/>
      <c r="H95" s="100"/>
      <c r="I95" s="101"/>
      <c r="K95" s="102"/>
      <c r="L95" s="102"/>
      <c r="M95" s="102"/>
      <c r="N95" s="102"/>
      <c r="O95" s="102"/>
      <c r="P95" s="102"/>
      <c r="Q95" s="102"/>
      <c r="V95" s="102"/>
      <c r="W95" s="102"/>
      <c r="X95" s="102"/>
      <c r="Y95" s="102"/>
      <c r="Z95" s="102"/>
      <c r="AA95" s="102"/>
      <c r="AB95" s="102"/>
      <c r="AC95" s="102"/>
      <c r="AD95" s="102"/>
      <c r="AE95" s="102"/>
    </row>
    <row r="96" spans="4:31">
      <c r="D96" s="99"/>
      <c r="E96" s="100"/>
      <c r="F96" s="101"/>
      <c r="G96" s="101"/>
      <c r="H96" s="100"/>
      <c r="I96" s="101"/>
      <c r="K96" s="102"/>
      <c r="L96" s="102"/>
      <c r="M96" s="102"/>
      <c r="N96" s="102"/>
      <c r="O96" s="102"/>
      <c r="P96" s="102"/>
      <c r="Q96" s="102"/>
      <c r="V96" s="102"/>
      <c r="W96" s="102"/>
      <c r="X96" s="102"/>
      <c r="Y96" s="102"/>
      <c r="Z96" s="102"/>
      <c r="AA96" s="102"/>
      <c r="AB96" s="102"/>
      <c r="AC96" s="102"/>
      <c r="AD96" s="102"/>
      <c r="AE96" s="102"/>
    </row>
    <row r="97" spans="4:31">
      <c r="D97" s="99"/>
      <c r="E97" s="100"/>
      <c r="F97" s="101"/>
      <c r="G97" s="101"/>
      <c r="H97" s="100"/>
      <c r="I97" s="101"/>
      <c r="K97" s="102"/>
      <c r="L97" s="102"/>
      <c r="M97" s="102"/>
      <c r="N97" s="102"/>
      <c r="O97" s="102"/>
      <c r="P97" s="102"/>
      <c r="Q97" s="102"/>
      <c r="V97" s="102"/>
      <c r="W97" s="102"/>
      <c r="X97" s="102"/>
      <c r="Y97" s="102"/>
      <c r="Z97" s="102"/>
      <c r="AA97" s="102"/>
      <c r="AB97" s="102"/>
      <c r="AC97" s="102"/>
      <c r="AD97" s="102"/>
      <c r="AE97" s="102"/>
    </row>
    <row r="98" spans="4:31">
      <c r="D98" s="99"/>
      <c r="E98" s="100"/>
      <c r="F98" s="101"/>
      <c r="G98" s="101"/>
      <c r="H98" s="100"/>
      <c r="I98" s="101"/>
      <c r="K98" s="102"/>
      <c r="L98" s="102"/>
      <c r="M98" s="102"/>
      <c r="N98" s="102"/>
      <c r="O98" s="102"/>
      <c r="P98" s="102"/>
      <c r="Q98" s="102"/>
      <c r="V98" s="102"/>
      <c r="W98" s="102"/>
      <c r="X98" s="102"/>
      <c r="Y98" s="102"/>
      <c r="Z98" s="102"/>
      <c r="AA98" s="102"/>
      <c r="AB98" s="102"/>
      <c r="AC98" s="102"/>
      <c r="AD98" s="102"/>
      <c r="AE98" s="102"/>
    </row>
    <row r="99" spans="4:31">
      <c r="D99" s="99"/>
      <c r="E99" s="100"/>
      <c r="F99" s="101"/>
      <c r="G99" s="101"/>
      <c r="H99" s="100"/>
      <c r="I99" s="101"/>
      <c r="K99" s="102"/>
      <c r="L99" s="102"/>
      <c r="M99" s="102"/>
      <c r="N99" s="102"/>
      <c r="O99" s="102"/>
      <c r="P99" s="102"/>
      <c r="Q99" s="102"/>
      <c r="V99" s="102"/>
      <c r="W99" s="102"/>
      <c r="X99" s="102"/>
      <c r="Y99" s="102"/>
      <c r="Z99" s="102"/>
      <c r="AA99" s="102"/>
      <c r="AB99" s="102"/>
      <c r="AC99" s="102"/>
      <c r="AD99" s="102"/>
      <c r="AE99" s="102"/>
    </row>
    <row r="100" spans="4:31">
      <c r="D100" s="99"/>
      <c r="E100" s="100"/>
      <c r="F100" s="101"/>
      <c r="G100" s="101"/>
      <c r="H100" s="100"/>
      <c r="I100" s="101"/>
      <c r="K100" s="102"/>
      <c r="L100" s="102"/>
      <c r="M100" s="102"/>
      <c r="N100" s="102"/>
      <c r="O100" s="102"/>
      <c r="P100" s="102"/>
      <c r="Q100" s="102"/>
      <c r="V100" s="102"/>
      <c r="W100" s="102"/>
      <c r="X100" s="102"/>
      <c r="Y100" s="102"/>
      <c r="Z100" s="102"/>
      <c r="AA100" s="102"/>
      <c r="AB100" s="102"/>
      <c r="AC100" s="102"/>
      <c r="AD100" s="102"/>
      <c r="AE100" s="102"/>
    </row>
    <row r="101" spans="4:31">
      <c r="D101" s="99"/>
      <c r="E101" s="100"/>
      <c r="F101" s="101"/>
      <c r="G101" s="101"/>
      <c r="H101" s="100"/>
      <c r="I101" s="101"/>
      <c r="K101" s="102"/>
      <c r="L101" s="102"/>
      <c r="M101" s="102"/>
      <c r="N101" s="102"/>
      <c r="O101" s="102"/>
      <c r="P101" s="102"/>
      <c r="Q101" s="102"/>
      <c r="V101" s="102"/>
      <c r="W101" s="102"/>
      <c r="X101" s="102"/>
      <c r="Y101" s="102"/>
      <c r="Z101" s="102"/>
      <c r="AA101" s="102"/>
      <c r="AB101" s="102"/>
      <c r="AC101" s="102"/>
      <c r="AD101" s="102"/>
      <c r="AE101" s="102"/>
    </row>
    <row r="102" spans="4:31">
      <c r="D102" s="99"/>
      <c r="E102" s="100"/>
      <c r="F102" s="101"/>
      <c r="G102" s="101"/>
      <c r="H102" s="100"/>
      <c r="I102" s="101"/>
      <c r="K102" s="102"/>
      <c r="L102" s="102"/>
      <c r="M102" s="102"/>
      <c r="N102" s="102"/>
      <c r="O102" s="102"/>
      <c r="P102" s="102"/>
      <c r="Q102" s="102"/>
      <c r="V102" s="102"/>
      <c r="W102" s="102"/>
      <c r="X102" s="102"/>
      <c r="Y102" s="102"/>
      <c r="Z102" s="102"/>
      <c r="AA102" s="102"/>
      <c r="AB102" s="102"/>
      <c r="AC102" s="102"/>
      <c r="AD102" s="102"/>
      <c r="AE102" s="102"/>
    </row>
    <row r="103" spans="4:31">
      <c r="D103" s="99"/>
      <c r="E103" s="100"/>
      <c r="F103" s="101"/>
      <c r="G103" s="101"/>
      <c r="H103" s="100"/>
      <c r="I103" s="101"/>
      <c r="K103" s="102"/>
      <c r="L103" s="102"/>
      <c r="M103" s="102"/>
      <c r="N103" s="102"/>
      <c r="O103" s="102"/>
      <c r="P103" s="102"/>
      <c r="Q103" s="102"/>
      <c r="V103" s="102"/>
      <c r="W103" s="102"/>
      <c r="X103" s="102"/>
      <c r="Y103" s="102"/>
      <c r="Z103" s="102"/>
      <c r="AA103" s="102"/>
      <c r="AB103" s="102"/>
      <c r="AC103" s="102"/>
      <c r="AD103" s="102"/>
      <c r="AE103" s="102"/>
    </row>
    <row r="104" spans="4:31">
      <c r="D104" s="99"/>
      <c r="E104" s="100"/>
      <c r="F104" s="101"/>
      <c r="G104" s="101"/>
      <c r="H104" s="100"/>
      <c r="I104" s="101"/>
      <c r="K104" s="102"/>
      <c r="L104" s="102"/>
      <c r="M104" s="102"/>
      <c r="N104" s="102"/>
      <c r="O104" s="102"/>
      <c r="P104" s="102"/>
      <c r="Q104" s="102"/>
      <c r="V104" s="102"/>
      <c r="W104" s="102"/>
      <c r="X104" s="102"/>
      <c r="Y104" s="102"/>
      <c r="Z104" s="102"/>
      <c r="AA104" s="102"/>
      <c r="AB104" s="102"/>
      <c r="AC104" s="102"/>
      <c r="AD104" s="102"/>
      <c r="AE104" s="102"/>
    </row>
    <row r="105" spans="4:31">
      <c r="D105" s="99"/>
      <c r="E105" s="100"/>
      <c r="F105" s="101"/>
      <c r="G105" s="101"/>
      <c r="H105" s="100"/>
      <c r="I105" s="101"/>
      <c r="K105" s="102"/>
      <c r="L105" s="102"/>
      <c r="M105" s="102"/>
      <c r="N105" s="102"/>
      <c r="O105" s="102"/>
      <c r="P105" s="102"/>
      <c r="Q105" s="102"/>
      <c r="V105" s="102"/>
      <c r="W105" s="102"/>
      <c r="X105" s="102"/>
      <c r="Y105" s="102"/>
      <c r="Z105" s="102"/>
      <c r="AA105" s="102"/>
      <c r="AB105" s="102"/>
      <c r="AC105" s="102"/>
      <c r="AD105" s="102"/>
      <c r="AE105" s="102"/>
    </row>
    <row r="106" spans="4:31">
      <c r="D106" s="99"/>
      <c r="E106" s="100"/>
      <c r="F106" s="101"/>
      <c r="G106" s="101"/>
      <c r="H106" s="100"/>
      <c r="I106" s="101"/>
      <c r="K106" s="102"/>
      <c r="L106" s="102"/>
      <c r="M106" s="102"/>
      <c r="N106" s="102"/>
      <c r="O106" s="102"/>
      <c r="P106" s="102"/>
      <c r="Q106" s="102"/>
      <c r="V106" s="102"/>
      <c r="W106" s="102"/>
      <c r="X106" s="102"/>
      <c r="Y106" s="102"/>
      <c r="Z106" s="102"/>
      <c r="AA106" s="102"/>
      <c r="AB106" s="102"/>
      <c r="AC106" s="102"/>
      <c r="AD106" s="102"/>
      <c r="AE106" s="102"/>
    </row>
    <row r="107" spans="4:31">
      <c r="D107" s="99"/>
      <c r="E107" s="100"/>
      <c r="F107" s="101"/>
      <c r="G107" s="101"/>
      <c r="H107" s="100"/>
      <c r="I107" s="101"/>
      <c r="K107" s="102"/>
      <c r="L107" s="102"/>
      <c r="M107" s="102"/>
      <c r="N107" s="102"/>
      <c r="O107" s="102"/>
      <c r="P107" s="102"/>
      <c r="Q107" s="102"/>
      <c r="V107" s="102"/>
      <c r="W107" s="102"/>
      <c r="X107" s="102"/>
      <c r="Y107" s="102"/>
      <c r="Z107" s="102"/>
      <c r="AA107" s="102"/>
      <c r="AB107" s="102"/>
      <c r="AC107" s="102"/>
      <c r="AD107" s="102"/>
      <c r="AE107" s="102"/>
    </row>
    <row r="108" spans="4:31">
      <c r="D108" s="99"/>
      <c r="E108" s="100"/>
      <c r="F108" s="101"/>
      <c r="G108" s="101"/>
      <c r="H108" s="100"/>
      <c r="I108" s="101"/>
      <c r="K108" s="102"/>
      <c r="L108" s="102"/>
      <c r="M108" s="102"/>
      <c r="N108" s="102"/>
      <c r="O108" s="102"/>
      <c r="P108" s="102"/>
      <c r="Q108" s="102"/>
      <c r="V108" s="102"/>
      <c r="W108" s="102"/>
      <c r="X108" s="102"/>
      <c r="Y108" s="102"/>
      <c r="Z108" s="102"/>
      <c r="AA108" s="102"/>
      <c r="AB108" s="102"/>
      <c r="AC108" s="102"/>
      <c r="AD108" s="102"/>
      <c r="AE108" s="102"/>
    </row>
    <row r="109" spans="4:31">
      <c r="D109" s="99"/>
      <c r="E109" s="100"/>
      <c r="F109" s="101"/>
      <c r="G109" s="101"/>
      <c r="H109" s="100"/>
      <c r="I109" s="101"/>
      <c r="K109" s="102"/>
      <c r="L109" s="102"/>
      <c r="M109" s="102"/>
      <c r="N109" s="102"/>
      <c r="O109" s="102"/>
      <c r="P109" s="102"/>
      <c r="Q109" s="102"/>
      <c r="V109" s="102"/>
      <c r="W109" s="102"/>
      <c r="X109" s="102"/>
      <c r="Y109" s="102"/>
      <c r="Z109" s="102"/>
      <c r="AA109" s="102"/>
      <c r="AB109" s="102"/>
      <c r="AC109" s="102"/>
      <c r="AD109" s="102"/>
      <c r="AE109" s="102"/>
    </row>
    <row r="110" spans="4:31">
      <c r="D110" s="99"/>
      <c r="E110" s="100"/>
      <c r="F110" s="101"/>
      <c r="G110" s="101"/>
      <c r="H110" s="100"/>
      <c r="I110" s="101"/>
      <c r="K110" s="102"/>
      <c r="L110" s="102"/>
      <c r="M110" s="102"/>
      <c r="N110" s="102"/>
      <c r="O110" s="102"/>
      <c r="P110" s="102"/>
      <c r="Q110" s="102"/>
      <c r="V110" s="102"/>
      <c r="W110" s="102"/>
      <c r="X110" s="102"/>
      <c r="Y110" s="102"/>
      <c r="Z110" s="102"/>
      <c r="AA110" s="102"/>
      <c r="AB110" s="102"/>
      <c r="AC110" s="102"/>
      <c r="AD110" s="102"/>
      <c r="AE110" s="102"/>
    </row>
    <row r="111" spans="4:31">
      <c r="D111" s="99"/>
      <c r="E111" s="100"/>
      <c r="F111" s="101"/>
      <c r="G111" s="101"/>
      <c r="H111" s="100"/>
      <c r="I111" s="101"/>
      <c r="K111" s="102"/>
      <c r="L111" s="102"/>
      <c r="M111" s="102"/>
      <c r="N111" s="102"/>
      <c r="O111" s="102"/>
      <c r="P111" s="102"/>
      <c r="Q111" s="102"/>
      <c r="V111" s="102"/>
      <c r="W111" s="102"/>
      <c r="X111" s="102"/>
      <c r="Y111" s="102"/>
      <c r="Z111" s="102"/>
      <c r="AA111" s="102"/>
      <c r="AB111" s="102"/>
      <c r="AC111" s="102"/>
      <c r="AD111" s="102"/>
      <c r="AE111" s="102"/>
    </row>
    <row r="112" spans="4:31">
      <c r="D112" s="99"/>
      <c r="E112" s="100"/>
      <c r="F112" s="101"/>
      <c r="G112" s="101"/>
      <c r="H112" s="100"/>
      <c r="I112" s="101"/>
      <c r="K112" s="102"/>
      <c r="L112" s="102"/>
      <c r="M112" s="102"/>
      <c r="N112" s="102"/>
      <c r="O112" s="102"/>
      <c r="P112" s="102"/>
      <c r="Q112" s="102"/>
      <c r="V112" s="102"/>
      <c r="W112" s="102"/>
      <c r="X112" s="102"/>
      <c r="Y112" s="102"/>
      <c r="Z112" s="102"/>
      <c r="AA112" s="102"/>
      <c r="AB112" s="102"/>
      <c r="AC112" s="102"/>
      <c r="AD112" s="102"/>
      <c r="AE112" s="102"/>
    </row>
    <row r="113" spans="4:31">
      <c r="D113" s="99"/>
      <c r="E113" s="100"/>
      <c r="F113" s="101"/>
      <c r="G113" s="101"/>
      <c r="H113" s="100"/>
      <c r="I113" s="101"/>
      <c r="K113" s="102"/>
      <c r="L113" s="102"/>
      <c r="M113" s="102"/>
      <c r="N113" s="102"/>
      <c r="O113" s="102"/>
      <c r="P113" s="102"/>
      <c r="Q113" s="102"/>
      <c r="V113" s="102"/>
      <c r="W113" s="102"/>
      <c r="X113" s="102"/>
      <c r="Y113" s="102"/>
      <c r="Z113" s="102"/>
      <c r="AA113" s="102"/>
      <c r="AB113" s="102"/>
      <c r="AC113" s="102"/>
      <c r="AD113" s="102"/>
      <c r="AE113" s="102"/>
    </row>
    <row r="114" spans="4:31">
      <c r="D114" s="99"/>
      <c r="E114" s="100"/>
      <c r="F114" s="101"/>
      <c r="G114" s="101"/>
      <c r="H114" s="100"/>
      <c r="I114" s="101"/>
      <c r="K114" s="102"/>
      <c r="L114" s="102"/>
      <c r="M114" s="102"/>
      <c r="N114" s="102"/>
      <c r="O114" s="102"/>
      <c r="P114" s="102"/>
      <c r="Q114" s="102"/>
      <c r="V114" s="102"/>
      <c r="W114" s="102"/>
      <c r="X114" s="102"/>
      <c r="Y114" s="102"/>
      <c r="Z114" s="102"/>
      <c r="AA114" s="102"/>
      <c r="AB114" s="102"/>
      <c r="AC114" s="102"/>
      <c r="AD114" s="102"/>
      <c r="AE114" s="102"/>
    </row>
    <row r="115" spans="4:31">
      <c r="D115" s="99"/>
      <c r="E115" s="100"/>
      <c r="F115" s="101"/>
      <c r="G115" s="101"/>
      <c r="H115" s="100"/>
      <c r="I115" s="101"/>
      <c r="K115" s="102"/>
      <c r="L115" s="102"/>
      <c r="M115" s="102"/>
      <c r="N115" s="102"/>
      <c r="O115" s="102"/>
      <c r="P115" s="102"/>
      <c r="Q115" s="102"/>
      <c r="V115" s="102"/>
      <c r="W115" s="102"/>
      <c r="X115" s="102"/>
      <c r="Y115" s="102"/>
      <c r="Z115" s="102"/>
      <c r="AA115" s="102"/>
      <c r="AB115" s="102"/>
      <c r="AC115" s="102"/>
      <c r="AD115" s="102"/>
      <c r="AE115" s="102"/>
    </row>
    <row r="116" spans="4:31">
      <c r="D116" s="99"/>
      <c r="E116" s="100"/>
      <c r="F116" s="101"/>
      <c r="G116" s="101"/>
      <c r="H116" s="100"/>
      <c r="I116" s="101"/>
      <c r="K116" s="102"/>
      <c r="L116" s="102"/>
      <c r="M116" s="102"/>
      <c r="N116" s="102"/>
      <c r="O116" s="102"/>
      <c r="P116" s="102"/>
      <c r="Q116" s="102"/>
      <c r="V116" s="102"/>
      <c r="W116" s="102"/>
      <c r="X116" s="102"/>
      <c r="Y116" s="102"/>
      <c r="Z116" s="102"/>
      <c r="AA116" s="102"/>
      <c r="AB116" s="102"/>
      <c r="AC116" s="102"/>
      <c r="AD116" s="102"/>
      <c r="AE116" s="102"/>
    </row>
    <row r="117" spans="4:31">
      <c r="D117" s="99"/>
      <c r="E117" s="100"/>
      <c r="F117" s="101"/>
      <c r="G117" s="101"/>
      <c r="H117" s="100"/>
      <c r="I117" s="101"/>
      <c r="K117" s="102"/>
      <c r="L117" s="102"/>
      <c r="M117" s="102"/>
      <c r="N117" s="102"/>
      <c r="O117" s="102"/>
      <c r="P117" s="102"/>
      <c r="Q117" s="102"/>
      <c r="V117" s="102"/>
      <c r="W117" s="102"/>
      <c r="X117" s="102"/>
      <c r="Y117" s="102"/>
      <c r="Z117" s="102"/>
      <c r="AA117" s="102"/>
      <c r="AB117" s="102"/>
      <c r="AC117" s="102"/>
      <c r="AD117" s="102"/>
      <c r="AE117" s="102"/>
    </row>
    <row r="118" spans="4:31">
      <c r="D118" s="99"/>
      <c r="E118" s="100"/>
      <c r="F118" s="101"/>
      <c r="G118" s="101"/>
      <c r="H118" s="100"/>
      <c r="I118" s="101"/>
      <c r="K118" s="102"/>
      <c r="L118" s="102"/>
      <c r="M118" s="102"/>
      <c r="N118" s="102"/>
      <c r="O118" s="102"/>
      <c r="P118" s="102"/>
      <c r="Q118" s="102"/>
      <c r="V118" s="102"/>
      <c r="W118" s="102"/>
      <c r="X118" s="102"/>
      <c r="Y118" s="102"/>
      <c r="Z118" s="102"/>
      <c r="AA118" s="102"/>
      <c r="AB118" s="102"/>
      <c r="AC118" s="102"/>
      <c r="AD118" s="102"/>
      <c r="AE118" s="102"/>
    </row>
    <row r="119" spans="4:31">
      <c r="D119" s="99"/>
      <c r="E119" s="100"/>
      <c r="F119" s="101"/>
      <c r="G119" s="101"/>
      <c r="H119" s="100"/>
      <c r="I119" s="101"/>
      <c r="K119" s="102"/>
      <c r="L119" s="102"/>
      <c r="M119" s="102"/>
      <c r="N119" s="102"/>
      <c r="O119" s="102"/>
      <c r="P119" s="102"/>
      <c r="Q119" s="102"/>
      <c r="V119" s="102"/>
      <c r="W119" s="102"/>
      <c r="X119" s="102"/>
      <c r="Y119" s="102"/>
      <c r="Z119" s="102"/>
      <c r="AA119" s="102"/>
      <c r="AB119" s="102"/>
      <c r="AC119" s="102"/>
      <c r="AD119" s="102"/>
      <c r="AE119" s="102"/>
    </row>
    <row r="120" spans="4:31">
      <c r="D120" s="99"/>
      <c r="E120" s="100"/>
      <c r="F120" s="101"/>
      <c r="G120" s="101"/>
      <c r="H120" s="100"/>
      <c r="I120" s="101"/>
      <c r="K120" s="102"/>
      <c r="L120" s="102"/>
      <c r="M120" s="102"/>
      <c r="N120" s="102"/>
      <c r="O120" s="102"/>
      <c r="P120" s="102"/>
      <c r="Q120" s="102"/>
      <c r="V120" s="102"/>
      <c r="W120" s="102"/>
      <c r="X120" s="102"/>
      <c r="Y120" s="102"/>
      <c r="Z120" s="102"/>
      <c r="AA120" s="102"/>
      <c r="AB120" s="102"/>
      <c r="AC120" s="102"/>
      <c r="AD120" s="102"/>
      <c r="AE120" s="102"/>
    </row>
    <row r="121" spans="4:31">
      <c r="D121" s="99"/>
      <c r="E121" s="100"/>
      <c r="F121" s="101"/>
      <c r="G121" s="101"/>
      <c r="H121" s="100"/>
      <c r="I121" s="101"/>
      <c r="K121" s="102"/>
      <c r="L121" s="102"/>
      <c r="M121" s="102"/>
      <c r="N121" s="102"/>
      <c r="O121" s="102"/>
      <c r="P121" s="102"/>
      <c r="Q121" s="102"/>
      <c r="V121" s="102"/>
      <c r="W121" s="102"/>
      <c r="X121" s="102"/>
      <c r="Y121" s="102"/>
      <c r="Z121" s="102"/>
      <c r="AA121" s="102"/>
      <c r="AB121" s="102"/>
      <c r="AC121" s="102"/>
      <c r="AD121" s="102"/>
      <c r="AE121" s="102"/>
    </row>
    <row r="122" spans="4:31">
      <c r="D122" s="99"/>
      <c r="E122" s="100"/>
      <c r="F122" s="101"/>
      <c r="G122" s="101"/>
      <c r="H122" s="100"/>
      <c r="I122" s="101"/>
      <c r="K122" s="102"/>
      <c r="L122" s="102"/>
      <c r="M122" s="102"/>
      <c r="N122" s="102"/>
      <c r="O122" s="102"/>
      <c r="P122" s="102"/>
      <c r="Q122" s="102"/>
      <c r="V122" s="102"/>
      <c r="W122" s="102"/>
      <c r="X122" s="102"/>
      <c r="Y122" s="102"/>
      <c r="Z122" s="102"/>
      <c r="AA122" s="102"/>
      <c r="AB122" s="102"/>
      <c r="AC122" s="102"/>
      <c r="AD122" s="102"/>
      <c r="AE122" s="102"/>
    </row>
    <row r="123" spans="4:31">
      <c r="D123" s="99"/>
      <c r="E123" s="100"/>
      <c r="F123" s="101"/>
      <c r="G123" s="101"/>
      <c r="H123" s="100"/>
      <c r="I123" s="101"/>
      <c r="K123" s="102"/>
      <c r="L123" s="102"/>
      <c r="M123" s="102"/>
      <c r="N123" s="102"/>
      <c r="O123" s="102"/>
      <c r="P123" s="102"/>
      <c r="Q123" s="102"/>
      <c r="V123" s="102"/>
      <c r="W123" s="102"/>
      <c r="X123" s="102"/>
      <c r="Y123" s="102"/>
      <c r="Z123" s="102"/>
      <c r="AA123" s="102"/>
      <c r="AB123" s="102"/>
      <c r="AC123" s="102"/>
      <c r="AD123" s="102"/>
      <c r="AE123" s="102"/>
    </row>
    <row r="124" spans="4:31">
      <c r="D124" s="99"/>
      <c r="E124" s="100"/>
      <c r="F124" s="101"/>
      <c r="G124" s="101"/>
      <c r="H124" s="100"/>
      <c r="I124" s="101"/>
      <c r="K124" s="102"/>
      <c r="L124" s="102"/>
      <c r="M124" s="102"/>
      <c r="N124" s="102"/>
      <c r="O124" s="102"/>
      <c r="P124" s="102"/>
      <c r="Q124" s="102"/>
      <c r="V124" s="102"/>
      <c r="W124" s="102"/>
      <c r="X124" s="102"/>
      <c r="Y124" s="102"/>
      <c r="Z124" s="102"/>
      <c r="AA124" s="102"/>
      <c r="AB124" s="102"/>
      <c r="AC124" s="102"/>
      <c r="AD124" s="102"/>
      <c r="AE124" s="102"/>
    </row>
    <row r="125" spans="4:31">
      <c r="D125" s="99"/>
      <c r="E125" s="100"/>
      <c r="F125" s="101"/>
      <c r="G125" s="101"/>
      <c r="H125" s="100"/>
      <c r="I125" s="101"/>
      <c r="K125" s="102"/>
      <c r="L125" s="102"/>
      <c r="M125" s="102"/>
      <c r="N125" s="102"/>
      <c r="O125" s="102"/>
      <c r="P125" s="102"/>
      <c r="Q125" s="102"/>
      <c r="V125" s="102"/>
      <c r="W125" s="102"/>
      <c r="X125" s="102"/>
      <c r="Y125" s="102"/>
      <c r="Z125" s="102"/>
      <c r="AA125" s="102"/>
      <c r="AB125" s="102"/>
      <c r="AC125" s="102"/>
      <c r="AD125" s="102"/>
      <c r="AE125" s="102"/>
    </row>
    <row r="126" spans="4:31">
      <c r="D126" s="99"/>
      <c r="E126" s="100"/>
      <c r="F126" s="101"/>
      <c r="G126" s="101"/>
      <c r="H126" s="100"/>
      <c r="I126" s="101"/>
      <c r="K126" s="102"/>
      <c r="L126" s="102"/>
      <c r="M126" s="102"/>
      <c r="N126" s="102"/>
      <c r="O126" s="102"/>
      <c r="P126" s="102"/>
      <c r="Q126" s="102"/>
      <c r="V126" s="102"/>
      <c r="W126" s="102"/>
      <c r="X126" s="102"/>
      <c r="Y126" s="102"/>
      <c r="Z126" s="102"/>
      <c r="AA126" s="102"/>
      <c r="AB126" s="102"/>
      <c r="AC126" s="102"/>
      <c r="AD126" s="102"/>
      <c r="AE126" s="102"/>
    </row>
    <row r="127" spans="4:31">
      <c r="D127" s="99"/>
      <c r="E127" s="100"/>
      <c r="F127" s="101"/>
      <c r="G127" s="101"/>
      <c r="H127" s="100"/>
      <c r="I127" s="101"/>
      <c r="K127" s="102"/>
      <c r="L127" s="102"/>
      <c r="M127" s="102"/>
      <c r="N127" s="102"/>
      <c r="O127" s="102"/>
      <c r="P127" s="102"/>
      <c r="Q127" s="102"/>
      <c r="V127" s="102"/>
      <c r="W127" s="102"/>
      <c r="X127" s="102"/>
      <c r="Y127" s="102"/>
      <c r="Z127" s="102"/>
      <c r="AA127" s="102"/>
      <c r="AB127" s="102"/>
      <c r="AC127" s="102"/>
      <c r="AD127" s="102"/>
      <c r="AE127" s="102"/>
    </row>
    <row r="128" spans="4:31">
      <c r="D128" s="99"/>
      <c r="E128" s="100"/>
      <c r="F128" s="101"/>
      <c r="G128" s="101"/>
      <c r="H128" s="100"/>
      <c r="I128" s="101"/>
      <c r="K128" s="102"/>
      <c r="L128" s="102"/>
      <c r="M128" s="102"/>
      <c r="N128" s="102"/>
      <c r="O128" s="102"/>
      <c r="P128" s="102"/>
      <c r="Q128" s="102"/>
      <c r="V128" s="102"/>
      <c r="W128" s="102"/>
      <c r="X128" s="102"/>
      <c r="Y128" s="102"/>
      <c r="Z128" s="102"/>
      <c r="AA128" s="102"/>
      <c r="AB128" s="102"/>
      <c r="AC128" s="102"/>
      <c r="AD128" s="102"/>
      <c r="AE128" s="102"/>
    </row>
    <row r="129" spans="4:31">
      <c r="D129" s="99"/>
      <c r="E129" s="100"/>
      <c r="F129" s="101"/>
      <c r="G129" s="101"/>
      <c r="H129" s="100"/>
      <c r="I129" s="101"/>
      <c r="K129" s="102"/>
      <c r="L129" s="102"/>
      <c r="M129" s="102"/>
      <c r="N129" s="102"/>
      <c r="O129" s="102"/>
      <c r="P129" s="102"/>
      <c r="Q129" s="102"/>
      <c r="V129" s="102"/>
      <c r="W129" s="102"/>
      <c r="X129" s="102"/>
      <c r="Y129" s="102"/>
      <c r="Z129" s="102"/>
      <c r="AA129" s="102"/>
      <c r="AB129" s="102"/>
      <c r="AC129" s="102"/>
      <c r="AD129" s="102"/>
      <c r="AE129" s="102"/>
    </row>
    <row r="130" spans="4:31">
      <c r="D130" s="99"/>
      <c r="E130" s="100"/>
      <c r="F130" s="101"/>
      <c r="G130" s="101"/>
      <c r="H130" s="100"/>
      <c r="I130" s="101"/>
      <c r="K130" s="102"/>
      <c r="L130" s="102"/>
      <c r="M130" s="102"/>
      <c r="N130" s="102"/>
      <c r="O130" s="102"/>
      <c r="P130" s="102"/>
      <c r="Q130" s="102"/>
      <c r="V130" s="102"/>
      <c r="W130" s="102"/>
      <c r="X130" s="102"/>
      <c r="Y130" s="102"/>
      <c r="Z130" s="102"/>
      <c r="AA130" s="102"/>
      <c r="AB130" s="102"/>
      <c r="AC130" s="102"/>
      <c r="AD130" s="102"/>
      <c r="AE130" s="102"/>
    </row>
    <row r="131" spans="4:31">
      <c r="D131" s="99"/>
      <c r="E131" s="100"/>
      <c r="F131" s="101"/>
      <c r="G131" s="101"/>
      <c r="H131" s="100"/>
      <c r="I131" s="101"/>
      <c r="K131" s="102"/>
      <c r="L131" s="102"/>
      <c r="M131" s="102"/>
      <c r="N131" s="102"/>
      <c r="O131" s="102"/>
      <c r="P131" s="102"/>
      <c r="Q131" s="102"/>
      <c r="V131" s="102"/>
      <c r="W131" s="102"/>
      <c r="X131" s="102"/>
      <c r="Y131" s="102"/>
      <c r="Z131" s="102"/>
      <c r="AA131" s="102"/>
      <c r="AB131" s="102"/>
      <c r="AC131" s="102"/>
      <c r="AD131" s="102"/>
      <c r="AE131" s="102"/>
    </row>
    <row r="132" spans="4:31">
      <c r="D132" s="99"/>
      <c r="E132" s="100"/>
      <c r="F132" s="101"/>
      <c r="G132" s="101"/>
      <c r="H132" s="100"/>
      <c r="I132" s="101"/>
      <c r="K132" s="102"/>
      <c r="L132" s="102"/>
      <c r="M132" s="102"/>
      <c r="N132" s="102"/>
      <c r="O132" s="102"/>
      <c r="P132" s="102"/>
      <c r="Q132" s="102"/>
      <c r="V132" s="102"/>
      <c r="W132" s="102"/>
      <c r="X132" s="102"/>
      <c r="Y132" s="102"/>
      <c r="Z132" s="102"/>
      <c r="AA132" s="102"/>
      <c r="AB132" s="102"/>
      <c r="AC132" s="102"/>
      <c r="AD132" s="102"/>
      <c r="AE132" s="102"/>
    </row>
    <row r="133" spans="4:31">
      <c r="D133" s="99"/>
      <c r="E133" s="100"/>
      <c r="F133" s="101"/>
      <c r="G133" s="101"/>
      <c r="H133" s="100"/>
      <c r="I133" s="101"/>
      <c r="K133" s="102"/>
      <c r="L133" s="102"/>
      <c r="M133" s="102"/>
      <c r="N133" s="102"/>
      <c r="O133" s="102"/>
      <c r="P133" s="102"/>
      <c r="Q133" s="102"/>
      <c r="V133" s="102"/>
      <c r="W133" s="102"/>
      <c r="X133" s="102"/>
      <c r="Y133" s="102"/>
      <c r="Z133" s="102"/>
      <c r="AA133" s="102"/>
      <c r="AB133" s="102"/>
      <c r="AC133" s="102"/>
      <c r="AD133" s="102"/>
      <c r="AE133" s="102"/>
    </row>
    <row r="134" spans="4:31">
      <c r="D134" s="99"/>
      <c r="E134" s="100"/>
      <c r="F134" s="101"/>
      <c r="G134" s="101"/>
      <c r="H134" s="100"/>
      <c r="I134" s="101"/>
      <c r="K134" s="102"/>
      <c r="L134" s="102"/>
      <c r="M134" s="102"/>
      <c r="N134" s="102"/>
      <c r="O134" s="102"/>
      <c r="P134" s="102"/>
      <c r="Q134" s="102"/>
      <c r="V134" s="102"/>
      <c r="W134" s="102"/>
      <c r="X134" s="102"/>
      <c r="Y134" s="102"/>
      <c r="Z134" s="102"/>
      <c r="AA134" s="102"/>
      <c r="AB134" s="102"/>
      <c r="AC134" s="102"/>
      <c r="AD134" s="102"/>
      <c r="AE134" s="102"/>
    </row>
    <row r="135" spans="4:31">
      <c r="D135" s="99"/>
      <c r="E135" s="100"/>
      <c r="F135" s="101"/>
      <c r="G135" s="101"/>
      <c r="H135" s="100"/>
      <c r="I135" s="101"/>
      <c r="K135" s="102"/>
      <c r="L135" s="102"/>
      <c r="M135" s="102"/>
      <c r="N135" s="102"/>
      <c r="O135" s="102"/>
      <c r="P135" s="102"/>
      <c r="Q135" s="102"/>
      <c r="V135" s="102"/>
      <c r="W135" s="102"/>
      <c r="X135" s="102"/>
      <c r="Y135" s="102"/>
      <c r="Z135" s="102"/>
      <c r="AA135" s="102"/>
      <c r="AB135" s="102"/>
      <c r="AC135" s="102"/>
      <c r="AD135" s="102"/>
      <c r="AE135" s="102"/>
    </row>
    <row r="136" spans="4:31">
      <c r="D136" s="99"/>
      <c r="E136" s="100"/>
      <c r="F136" s="101"/>
      <c r="G136" s="101"/>
      <c r="H136" s="100"/>
      <c r="I136" s="101"/>
      <c r="K136" s="102"/>
      <c r="L136" s="102"/>
      <c r="M136" s="102"/>
      <c r="N136" s="102"/>
      <c r="O136" s="102"/>
      <c r="P136" s="102"/>
      <c r="Q136" s="102"/>
      <c r="V136" s="102"/>
      <c r="W136" s="102"/>
      <c r="X136" s="102"/>
      <c r="Y136" s="102"/>
      <c r="Z136" s="102"/>
      <c r="AA136" s="102"/>
      <c r="AB136" s="102"/>
      <c r="AC136" s="102"/>
      <c r="AD136" s="102"/>
      <c r="AE136" s="102"/>
    </row>
    <row r="137" spans="4:31">
      <c r="D137" s="99"/>
      <c r="E137" s="100"/>
      <c r="F137" s="101"/>
      <c r="G137" s="101"/>
      <c r="H137" s="100"/>
      <c r="I137" s="101"/>
      <c r="K137" s="102"/>
      <c r="L137" s="102"/>
      <c r="M137" s="102"/>
      <c r="N137" s="102"/>
      <c r="O137" s="102"/>
      <c r="P137" s="102"/>
      <c r="Q137" s="102"/>
      <c r="V137" s="102"/>
      <c r="W137" s="102"/>
      <c r="X137" s="102"/>
      <c r="Y137" s="102"/>
      <c r="Z137" s="102"/>
      <c r="AA137" s="102"/>
      <c r="AB137" s="102"/>
      <c r="AC137" s="102"/>
      <c r="AD137" s="102"/>
      <c r="AE137" s="102"/>
    </row>
    <row r="138" spans="4:31">
      <c r="D138" s="99"/>
      <c r="E138" s="100"/>
      <c r="F138" s="101"/>
      <c r="G138" s="101"/>
      <c r="H138" s="100"/>
      <c r="I138" s="101"/>
      <c r="K138" s="102"/>
      <c r="L138" s="102"/>
      <c r="M138" s="102"/>
      <c r="N138" s="102"/>
      <c r="O138" s="102"/>
      <c r="P138" s="102"/>
      <c r="Q138" s="102"/>
      <c r="V138" s="102"/>
      <c r="W138" s="102"/>
      <c r="X138" s="102"/>
      <c r="Y138" s="102"/>
      <c r="Z138" s="102"/>
      <c r="AA138" s="102"/>
      <c r="AB138" s="102"/>
      <c r="AC138" s="102"/>
      <c r="AD138" s="102"/>
      <c r="AE138" s="102"/>
    </row>
    <row r="139" spans="4:31">
      <c r="D139" s="99"/>
      <c r="E139" s="100"/>
      <c r="F139" s="101"/>
      <c r="G139" s="101"/>
      <c r="H139" s="100"/>
      <c r="I139" s="101"/>
      <c r="K139" s="102"/>
      <c r="L139" s="102"/>
      <c r="M139" s="102"/>
      <c r="N139" s="102"/>
      <c r="O139" s="102"/>
      <c r="P139" s="102"/>
      <c r="Q139" s="102"/>
      <c r="V139" s="102"/>
      <c r="W139" s="102"/>
      <c r="X139" s="102"/>
      <c r="Y139" s="102"/>
      <c r="Z139" s="102"/>
      <c r="AA139" s="102"/>
      <c r="AB139" s="102"/>
      <c r="AC139" s="102"/>
      <c r="AD139" s="102"/>
      <c r="AE139" s="102"/>
    </row>
    <row r="140" spans="4:31">
      <c r="D140" s="99"/>
      <c r="E140" s="100"/>
      <c r="F140" s="101"/>
      <c r="G140" s="101"/>
      <c r="H140" s="100"/>
      <c r="I140" s="101"/>
      <c r="K140" s="102"/>
      <c r="L140" s="102"/>
      <c r="M140" s="102"/>
      <c r="N140" s="102"/>
      <c r="O140" s="102"/>
      <c r="P140" s="102"/>
      <c r="Q140" s="102"/>
      <c r="V140" s="102"/>
      <c r="W140" s="102"/>
      <c r="X140" s="102"/>
      <c r="Y140" s="102"/>
      <c r="Z140" s="102"/>
      <c r="AA140" s="102"/>
      <c r="AB140" s="102"/>
      <c r="AC140" s="102"/>
      <c r="AD140" s="102"/>
      <c r="AE140" s="102"/>
    </row>
    <row r="141" spans="4:31">
      <c r="D141" s="99"/>
      <c r="E141" s="100"/>
      <c r="F141" s="101"/>
      <c r="G141" s="101"/>
      <c r="H141" s="100"/>
      <c r="I141" s="101"/>
      <c r="K141" s="102"/>
      <c r="L141" s="102"/>
      <c r="M141" s="102"/>
      <c r="N141" s="102"/>
      <c r="O141" s="102"/>
      <c r="P141" s="102"/>
      <c r="Q141" s="102"/>
      <c r="V141" s="102"/>
      <c r="W141" s="102"/>
      <c r="X141" s="102"/>
      <c r="Y141" s="102"/>
      <c r="Z141" s="102"/>
      <c r="AA141" s="102"/>
      <c r="AB141" s="102"/>
      <c r="AC141" s="102"/>
      <c r="AD141" s="102"/>
      <c r="AE141" s="102"/>
    </row>
    <row r="142" spans="4:31">
      <c r="D142" s="99"/>
      <c r="E142" s="100"/>
      <c r="F142" s="101"/>
      <c r="G142" s="101"/>
      <c r="H142" s="100"/>
      <c r="I142" s="101"/>
      <c r="K142" s="102"/>
      <c r="L142" s="102"/>
      <c r="M142" s="102"/>
      <c r="N142" s="102"/>
      <c r="O142" s="102"/>
      <c r="P142" s="102"/>
      <c r="Q142" s="102"/>
      <c r="V142" s="102"/>
      <c r="W142" s="102"/>
      <c r="X142" s="102"/>
      <c r="Y142" s="102"/>
      <c r="Z142" s="102"/>
      <c r="AA142" s="102"/>
      <c r="AB142" s="102"/>
      <c r="AC142" s="102"/>
      <c r="AD142" s="102"/>
      <c r="AE142" s="102"/>
    </row>
    <row r="143" spans="4:31">
      <c r="D143" s="99"/>
      <c r="E143" s="100"/>
      <c r="F143" s="101"/>
      <c r="G143" s="101"/>
      <c r="H143" s="100"/>
      <c r="I143" s="101"/>
      <c r="K143" s="102"/>
      <c r="L143" s="102"/>
      <c r="M143" s="102"/>
      <c r="N143" s="102"/>
      <c r="O143" s="102"/>
      <c r="P143" s="102"/>
      <c r="Q143" s="102"/>
      <c r="V143" s="102"/>
      <c r="W143" s="102"/>
      <c r="X143" s="102"/>
      <c r="Y143" s="102"/>
      <c r="Z143" s="102"/>
      <c r="AA143" s="102"/>
      <c r="AB143" s="102"/>
      <c r="AC143" s="102"/>
      <c r="AD143" s="102"/>
      <c r="AE143" s="102"/>
    </row>
    <row r="144" spans="4:31">
      <c r="D144" s="99"/>
      <c r="E144" s="100"/>
      <c r="F144" s="101"/>
      <c r="G144" s="101"/>
      <c r="H144" s="100"/>
      <c r="I144" s="101"/>
      <c r="K144" s="102"/>
      <c r="L144" s="102"/>
      <c r="M144" s="102"/>
      <c r="N144" s="102"/>
      <c r="O144" s="102"/>
      <c r="P144" s="102"/>
      <c r="Q144" s="102"/>
      <c r="V144" s="102"/>
      <c r="W144" s="102"/>
      <c r="X144" s="102"/>
      <c r="Y144" s="102"/>
      <c r="Z144" s="102"/>
      <c r="AA144" s="102"/>
      <c r="AB144" s="102"/>
      <c r="AC144" s="102"/>
      <c r="AD144" s="102"/>
      <c r="AE144" s="102"/>
    </row>
    <row r="145" spans="4:31">
      <c r="D145" s="99"/>
      <c r="E145" s="100"/>
      <c r="F145" s="101"/>
      <c r="G145" s="101"/>
      <c r="H145" s="100"/>
      <c r="I145" s="101"/>
      <c r="K145" s="102"/>
      <c r="L145" s="102"/>
      <c r="M145" s="102"/>
      <c r="N145" s="102"/>
      <c r="O145" s="102"/>
      <c r="P145" s="102"/>
      <c r="Q145" s="102"/>
      <c r="V145" s="102"/>
      <c r="W145" s="102"/>
      <c r="X145" s="102"/>
      <c r="Y145" s="102"/>
      <c r="Z145" s="102"/>
      <c r="AA145" s="102"/>
      <c r="AB145" s="102"/>
      <c r="AC145" s="102"/>
      <c r="AD145" s="102"/>
      <c r="AE145" s="102"/>
    </row>
    <row r="146" spans="4:31">
      <c r="D146" s="99"/>
      <c r="E146" s="100"/>
      <c r="F146" s="101"/>
      <c r="G146" s="101"/>
      <c r="H146" s="100"/>
      <c r="I146" s="101"/>
      <c r="K146" s="102"/>
      <c r="L146" s="102"/>
      <c r="M146" s="102"/>
      <c r="N146" s="102"/>
      <c r="O146" s="102"/>
      <c r="P146" s="102"/>
      <c r="Q146" s="102"/>
      <c r="V146" s="102"/>
      <c r="W146" s="102"/>
      <c r="X146" s="102"/>
      <c r="Y146" s="102"/>
      <c r="Z146" s="102"/>
      <c r="AA146" s="102"/>
      <c r="AB146" s="102"/>
      <c r="AC146" s="102"/>
      <c r="AD146" s="102"/>
      <c r="AE146" s="102"/>
    </row>
    <row r="147" spans="4:31">
      <c r="D147" s="99"/>
      <c r="E147" s="100"/>
      <c r="F147" s="101"/>
      <c r="G147" s="101"/>
      <c r="H147" s="100"/>
      <c r="I147" s="101"/>
      <c r="K147" s="102"/>
      <c r="L147" s="102"/>
      <c r="M147" s="102"/>
      <c r="N147" s="102"/>
      <c r="O147" s="102"/>
      <c r="P147" s="102"/>
      <c r="Q147" s="102"/>
      <c r="V147" s="102"/>
      <c r="W147" s="102"/>
      <c r="X147" s="102"/>
      <c r="Y147" s="102"/>
      <c r="Z147" s="102"/>
      <c r="AA147" s="102"/>
      <c r="AB147" s="102"/>
      <c r="AC147" s="102"/>
      <c r="AD147" s="102"/>
      <c r="AE147" s="102"/>
    </row>
    <row r="148" spans="4:31">
      <c r="D148" s="99"/>
      <c r="E148" s="100"/>
      <c r="F148" s="101"/>
      <c r="G148" s="101"/>
      <c r="H148" s="100"/>
      <c r="I148" s="101"/>
      <c r="K148" s="102"/>
      <c r="L148" s="102"/>
      <c r="M148" s="102"/>
      <c r="N148" s="102"/>
      <c r="O148" s="102"/>
      <c r="P148" s="102"/>
      <c r="Q148" s="102"/>
      <c r="V148" s="102"/>
      <c r="W148" s="102"/>
      <c r="X148" s="102"/>
      <c r="Y148" s="102"/>
      <c r="Z148" s="102"/>
      <c r="AA148" s="102"/>
      <c r="AB148" s="102"/>
      <c r="AC148" s="102"/>
      <c r="AD148" s="102"/>
      <c r="AE148" s="102"/>
    </row>
    <row r="149" spans="4:31">
      <c r="D149" s="99"/>
      <c r="E149" s="100"/>
      <c r="F149" s="101"/>
      <c r="G149" s="101"/>
      <c r="H149" s="100"/>
      <c r="I149" s="101"/>
      <c r="K149" s="102"/>
      <c r="L149" s="102"/>
      <c r="M149" s="102"/>
      <c r="N149" s="102"/>
      <c r="O149" s="102"/>
      <c r="P149" s="102"/>
      <c r="Q149" s="102"/>
      <c r="V149" s="102"/>
      <c r="W149" s="102"/>
      <c r="X149" s="102"/>
      <c r="Y149" s="102"/>
      <c r="Z149" s="102"/>
      <c r="AA149" s="102"/>
      <c r="AB149" s="102"/>
      <c r="AC149" s="102"/>
      <c r="AD149" s="102"/>
      <c r="AE149" s="102"/>
    </row>
    <row r="150" spans="4:31">
      <c r="D150" s="99"/>
      <c r="E150" s="100"/>
      <c r="F150" s="101"/>
      <c r="G150" s="101"/>
      <c r="H150" s="100"/>
      <c r="I150" s="101"/>
      <c r="K150" s="102"/>
      <c r="L150" s="102"/>
      <c r="M150" s="102"/>
      <c r="N150" s="102"/>
      <c r="O150" s="102"/>
      <c r="P150" s="102"/>
      <c r="Q150" s="102"/>
      <c r="V150" s="102"/>
      <c r="W150" s="102"/>
      <c r="X150" s="102"/>
      <c r="Y150" s="102"/>
      <c r="Z150" s="102"/>
      <c r="AA150" s="102"/>
      <c r="AB150" s="102"/>
      <c r="AC150" s="102"/>
      <c r="AD150" s="102"/>
      <c r="AE150" s="102"/>
    </row>
    <row r="151" spans="4:31">
      <c r="D151" s="99"/>
      <c r="E151" s="100"/>
      <c r="F151" s="101"/>
      <c r="G151" s="101"/>
      <c r="H151" s="100"/>
      <c r="I151" s="101"/>
      <c r="K151" s="102"/>
      <c r="L151" s="102"/>
      <c r="M151" s="102"/>
      <c r="N151" s="102"/>
      <c r="O151" s="102"/>
      <c r="P151" s="102"/>
      <c r="Q151" s="102"/>
      <c r="V151" s="102"/>
      <c r="W151" s="102"/>
      <c r="X151" s="102"/>
      <c r="Y151" s="102"/>
      <c r="Z151" s="102"/>
      <c r="AA151" s="102"/>
      <c r="AB151" s="102"/>
      <c r="AC151" s="102"/>
      <c r="AD151" s="102"/>
      <c r="AE151" s="102"/>
    </row>
    <row r="152" spans="4:31">
      <c r="D152" s="99"/>
      <c r="E152" s="100"/>
      <c r="F152" s="101"/>
      <c r="G152" s="101"/>
      <c r="H152" s="100"/>
      <c r="I152" s="101"/>
      <c r="K152" s="102"/>
      <c r="L152" s="102"/>
      <c r="M152" s="102"/>
      <c r="N152" s="102"/>
      <c r="O152" s="102"/>
      <c r="P152" s="102"/>
      <c r="Q152" s="102"/>
      <c r="V152" s="102"/>
      <c r="W152" s="102"/>
      <c r="X152" s="102"/>
      <c r="Y152" s="102"/>
      <c r="Z152" s="102"/>
      <c r="AA152" s="102"/>
      <c r="AB152" s="102"/>
      <c r="AC152" s="102"/>
      <c r="AD152" s="102"/>
      <c r="AE152" s="102"/>
    </row>
    <row r="153" spans="4:31">
      <c r="D153" s="99"/>
      <c r="E153" s="100"/>
      <c r="F153" s="101"/>
      <c r="G153" s="101"/>
      <c r="H153" s="100"/>
      <c r="I153" s="101"/>
      <c r="K153" s="102"/>
      <c r="L153" s="102"/>
      <c r="M153" s="102"/>
      <c r="N153" s="102"/>
      <c r="O153" s="102"/>
      <c r="P153" s="102"/>
      <c r="Q153" s="102"/>
      <c r="V153" s="102"/>
      <c r="W153" s="102"/>
      <c r="X153" s="102"/>
      <c r="Y153" s="102"/>
      <c r="Z153" s="102"/>
      <c r="AA153" s="102"/>
      <c r="AB153" s="102"/>
      <c r="AC153" s="102"/>
      <c r="AD153" s="102"/>
      <c r="AE153" s="102"/>
    </row>
    <row r="154" spans="4:31">
      <c r="D154" s="99"/>
      <c r="E154" s="100"/>
      <c r="F154" s="101"/>
      <c r="G154" s="101"/>
      <c r="H154" s="100"/>
      <c r="I154" s="101"/>
      <c r="K154" s="102"/>
      <c r="L154" s="102"/>
      <c r="M154" s="102"/>
      <c r="N154" s="102"/>
      <c r="O154" s="102"/>
      <c r="P154" s="102"/>
      <c r="Q154" s="102"/>
      <c r="V154" s="102"/>
      <c r="W154" s="102"/>
      <c r="X154" s="102"/>
      <c r="Y154" s="102"/>
      <c r="Z154" s="102"/>
      <c r="AA154" s="102"/>
      <c r="AB154" s="102"/>
      <c r="AC154" s="102"/>
      <c r="AD154" s="102"/>
      <c r="AE154" s="10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D12"/>
  <sheetViews>
    <sheetView workbookViewId="0">
      <selection activeCell="F4" sqref="F4"/>
    </sheetView>
  </sheetViews>
  <sheetFormatPr defaultRowHeight="12.75"/>
  <cols>
    <col min="1" max="1" width="27" customWidth="1"/>
  </cols>
  <sheetData>
    <row r="1" spans="1:4" ht="27" thickTop="1" thickBot="1">
      <c r="A1" s="170" t="s">
        <v>198</v>
      </c>
      <c r="B1" s="170" t="s">
        <v>199</v>
      </c>
      <c r="C1" s="170" t="s">
        <v>200</v>
      </c>
      <c r="D1" s="170" t="s">
        <v>201</v>
      </c>
    </row>
    <row r="2" spans="1:4" ht="27" thickTop="1" thickBot="1">
      <c r="A2" s="171" t="s">
        <v>202</v>
      </c>
      <c r="B2" s="171" t="s">
        <v>203</v>
      </c>
      <c r="C2" s="172">
        <v>0.125</v>
      </c>
      <c r="D2" s="173" t="s">
        <v>204</v>
      </c>
    </row>
    <row r="3" spans="1:4" ht="27" thickTop="1" thickBot="1">
      <c r="A3" s="171" t="s">
        <v>205</v>
      </c>
      <c r="B3" s="171" t="s">
        <v>206</v>
      </c>
      <c r="C3" s="172">
        <v>0.16666666666666666</v>
      </c>
      <c r="D3" s="173" t="s">
        <v>207</v>
      </c>
    </row>
    <row r="4" spans="1:4" ht="27" thickTop="1" thickBot="1">
      <c r="A4" s="171" t="s">
        <v>208</v>
      </c>
      <c r="B4" s="171" t="s">
        <v>209</v>
      </c>
      <c r="C4" s="172">
        <v>0.20833333333333334</v>
      </c>
      <c r="D4" s="173" t="s">
        <v>210</v>
      </c>
    </row>
    <row r="5" spans="1:4" ht="27" thickTop="1" thickBot="1">
      <c r="A5" s="171" t="s">
        <v>211</v>
      </c>
      <c r="B5" s="171" t="s">
        <v>212</v>
      </c>
      <c r="C5" s="172">
        <v>0.25</v>
      </c>
      <c r="D5" s="173" t="s">
        <v>213</v>
      </c>
    </row>
    <row r="6" spans="1:4" ht="27" thickTop="1" thickBot="1">
      <c r="A6" s="171" t="s">
        <v>214</v>
      </c>
      <c r="B6" s="171" t="s">
        <v>215</v>
      </c>
      <c r="C6" s="172">
        <v>0.16666666666666666</v>
      </c>
      <c r="D6" s="173" t="s">
        <v>207</v>
      </c>
    </row>
    <row r="7" spans="1:4" ht="27" thickTop="1" thickBot="1">
      <c r="A7" s="171" t="s">
        <v>216</v>
      </c>
      <c r="B7" s="171" t="s">
        <v>217</v>
      </c>
      <c r="C7" s="172">
        <v>0.20833333333333334</v>
      </c>
      <c r="D7" s="173" t="s">
        <v>210</v>
      </c>
    </row>
    <row r="8" spans="1:4" ht="27" thickTop="1" thickBot="1">
      <c r="A8" s="171" t="s">
        <v>218</v>
      </c>
      <c r="B8" s="171" t="s">
        <v>219</v>
      </c>
      <c r="C8" s="172">
        <v>0.25</v>
      </c>
      <c r="D8" s="173" t="s">
        <v>213</v>
      </c>
    </row>
    <row r="9" spans="1:4" ht="27" thickTop="1" thickBot="1">
      <c r="A9" s="171" t="s">
        <v>220</v>
      </c>
      <c r="B9" s="171" t="s">
        <v>221</v>
      </c>
      <c r="C9" s="172">
        <v>0.29166666666666669</v>
      </c>
      <c r="D9" s="173" t="s">
        <v>222</v>
      </c>
    </row>
    <row r="10" spans="1:4" ht="27" thickTop="1" thickBot="1">
      <c r="A10" s="171" t="s">
        <v>223</v>
      </c>
      <c r="B10" s="171" t="s">
        <v>224</v>
      </c>
      <c r="C10" s="172">
        <v>0.29166666666666669</v>
      </c>
      <c r="D10" s="173" t="s">
        <v>222</v>
      </c>
    </row>
    <row r="11" spans="1:4" ht="27" thickTop="1" thickBot="1">
      <c r="A11" s="171" t="s">
        <v>225</v>
      </c>
      <c r="B11" s="171" t="s">
        <v>226</v>
      </c>
      <c r="C11" s="172">
        <v>0.33333333333333331</v>
      </c>
      <c r="D11" s="173" t="s">
        <v>227</v>
      </c>
    </row>
    <row r="12" spans="1:4" ht="13.5" thickTop="1"/>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
  <sheetViews>
    <sheetView topLeftCell="A1297" workbookViewId="0">
      <selection activeCell="A589" sqref="A589"/>
    </sheetView>
  </sheetViews>
  <sheetFormatPr defaultRowHeight="12.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DE2B5B064CFD941B43B4CDED72B513C" ma:contentTypeVersion="27" ma:contentTypeDescription="Create a new document." ma:contentTypeScope="" ma:versionID="165020067bddf227c4207f8ac4787b78">
  <xsd:schema xmlns:xsd="http://www.w3.org/2001/XMLSchema" xmlns:xs="http://www.w3.org/2001/XMLSchema" xmlns:p="http://schemas.microsoft.com/office/2006/metadata/properties" targetNamespace="http://schemas.microsoft.com/office/2006/metadata/properties" ma:root="true" ma:fieldsID="742db44584aecaf5fe209d4a27c37bb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6B8D0C-C331-428E-9BF4-42084D83342F}"/>
</file>

<file path=customXml/itemProps2.xml><?xml version="1.0" encoding="utf-8"?>
<ds:datastoreItem xmlns:ds="http://schemas.openxmlformats.org/officeDocument/2006/customXml" ds:itemID="{BACCA825-38BB-493E-9A90-7DA4785C8692}"/>
</file>

<file path=customXml/itemProps3.xml><?xml version="1.0" encoding="utf-8"?>
<ds:datastoreItem xmlns:ds="http://schemas.openxmlformats.org/officeDocument/2006/customXml" ds:itemID="{D1A5E41F-9683-4F4B-BB11-AF0B0811CBF9}"/>
</file>

<file path=customXml/itemProps4.xml><?xml version="1.0" encoding="utf-8"?>
<ds:datastoreItem xmlns:ds="http://schemas.openxmlformats.org/officeDocument/2006/customXml" ds:itemID="{28B07D01-4BF1-4901-9CB7-6631AB6EEC01}"/>
</file>

<file path=docProps/app.xml><?xml version="1.0" encoding="utf-8"?>
<Properties xmlns="http://schemas.openxmlformats.org/officeDocument/2006/extended-properties" xmlns:vt="http://schemas.openxmlformats.org/officeDocument/2006/docPropsVTypes">
  <Application> </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Instructions</vt:lpstr>
      <vt:lpstr>Data Entry</vt:lpstr>
      <vt:lpstr>Adjustments</vt:lpstr>
      <vt:lpstr>Summary</vt:lpstr>
      <vt:lpstr>Variable Bias Supplemental Info</vt:lpstr>
      <vt:lpstr>BA Form 2 Event Data</vt:lpstr>
      <vt:lpstr>TimeZone Ref</vt:lpstr>
      <vt:lpstr>Event Frequency Graphs</vt:lpstr>
      <vt:lpstr>TimeZones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1970-01-01T04:00:00Z</cp:lastPrinted>
  <dcterms:created xsi:type="dcterms:W3CDTF">1970-01-01T04:00:00Z</dcterms:created>
  <dcterms:modified xsi:type="dcterms:W3CDTF">2011-11-15T14:22:28Z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0x0101008DE2B5B064CFD941B43B4CDED72B513C</vt:lpwstr>
  </property>
  <property fmtid="{D5CDD505-2E9C-101B-9397-08002B2CF9AE}" pid="3" name="_dlc_DocIdItemGuid">
    <vt:lpwstr>7e93ddc3-fad4-498b-b0aa-2df77851d4bb</vt:lpwstr>
  </property>
</Properties>
</file>