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mullerw\Documents\WJM documents\Posting Docs\2022 Standards Grading\"/>
    </mc:Choice>
  </mc:AlternateContent>
  <bookViews>
    <workbookView xWindow="0" yWindow="0" windowWidth="15360" windowHeight="7780"/>
  </bookViews>
  <sheets>
    <sheet name="2022 Summary" sheetId="8" r:id="rId1"/>
    <sheet name="Summary Comments" sheetId="18" r:id="rId2"/>
    <sheet name="RSTC" sheetId="3" r:id="rId3"/>
    <sheet name="RE" sheetId="12" r:id="rId4"/>
    <sheet name="NERC" sheetId="13" r:id="rId5"/>
    <sheet name="Resources" sheetId="16" r:id="rId6"/>
  </sheets>
  <definedNames>
    <definedName name="_xlnm._FilterDatabase" localSheetId="0" hidden="1">'2022 Summary'!$A$3:$L$26</definedName>
    <definedName name="_xlnm._FilterDatabase" localSheetId="4" hidden="1">NERC!$A$3:$Y$26</definedName>
    <definedName name="_xlnm._FilterDatabase" localSheetId="3" hidden="1">RE!$A$3:$Y$26</definedName>
    <definedName name="_xlnm._FilterDatabase" localSheetId="2" hidden="1">RSTC!$A$3:$Y$8</definedName>
    <definedName name="_xlnm._FilterDatabase" localSheetId="1" hidden="1">'Summary Comments'!$A$3:$H$26</definedName>
    <definedName name="_xlnm.Print_Area" localSheetId="0">'2022 Summary'!$A$1:$L$26</definedName>
    <definedName name="_xlnm.Print_Area" localSheetId="4">NERC!$A$1:$Y$21</definedName>
    <definedName name="_xlnm.Print_Area" localSheetId="3">RE!$A$1:$Y$3</definedName>
    <definedName name="_xlnm.Print_Area" localSheetId="2">RSTC!$A$1:$Y$3</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8" l="1"/>
  <c r="X26" i="12" l="1"/>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26" i="3" l="1"/>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X26" i="13" l="1"/>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W7" i="13"/>
  <c r="X6" i="13"/>
  <c r="W6" i="13"/>
  <c r="X5" i="13"/>
  <c r="W5" i="13"/>
  <c r="X4" i="13"/>
  <c r="W4" i="13"/>
  <c r="F5" i="18" l="1"/>
  <c r="F6" i="18"/>
  <c r="F7" i="18"/>
  <c r="F8" i="18"/>
  <c r="F9" i="18"/>
  <c r="F10" i="18"/>
  <c r="F11" i="18"/>
  <c r="F12" i="18"/>
  <c r="F14" i="18"/>
  <c r="F15" i="18"/>
  <c r="F16" i="18"/>
  <c r="F17" i="18"/>
  <c r="F18" i="18"/>
  <c r="F19" i="18"/>
  <c r="F20" i="18"/>
  <c r="F21" i="18"/>
  <c r="F22" i="18"/>
  <c r="F23" i="18"/>
  <c r="F24" i="18"/>
  <c r="F25" i="18"/>
  <c r="F26" i="18"/>
  <c r="F4" i="18"/>
  <c r="C13" i="8" l="1"/>
  <c r="D13" i="8"/>
  <c r="E13" i="8"/>
  <c r="I13" i="8"/>
  <c r="J13" i="8"/>
  <c r="C14" i="8"/>
  <c r="D14" i="8"/>
  <c r="E14" i="8"/>
  <c r="I14" i="8"/>
  <c r="J14" i="8"/>
  <c r="C15" i="8"/>
  <c r="D15" i="8"/>
  <c r="E15" i="8"/>
  <c r="I15" i="8"/>
  <c r="J15" i="8"/>
  <c r="C16" i="8"/>
  <c r="D16" i="8"/>
  <c r="E16" i="8"/>
  <c r="I16" i="8"/>
  <c r="J16" i="8"/>
  <c r="C17" i="8"/>
  <c r="D17" i="8"/>
  <c r="E17" i="8"/>
  <c r="I17" i="8"/>
  <c r="J17" i="8"/>
  <c r="C18" i="8"/>
  <c r="D18" i="8"/>
  <c r="E18" i="8"/>
  <c r="I18" i="8"/>
  <c r="J18" i="8"/>
  <c r="C19" i="8"/>
  <c r="D19" i="8"/>
  <c r="E19" i="8"/>
  <c r="I19" i="8"/>
  <c r="J19" i="8"/>
  <c r="C20" i="8"/>
  <c r="D20" i="8"/>
  <c r="E20" i="8"/>
  <c r="I20" i="8"/>
  <c r="J20" i="8"/>
  <c r="C21" i="8"/>
  <c r="D21" i="8"/>
  <c r="E21" i="8"/>
  <c r="I21" i="8"/>
  <c r="J21" i="8"/>
  <c r="C22" i="8"/>
  <c r="D22" i="8"/>
  <c r="E22" i="8"/>
  <c r="I22" i="8"/>
  <c r="J22" i="8"/>
  <c r="C23" i="8"/>
  <c r="D23" i="8"/>
  <c r="E23" i="8"/>
  <c r="I23" i="8"/>
  <c r="J23" i="8"/>
  <c r="C24" i="8"/>
  <c r="D24" i="8"/>
  <c r="F24" i="8" s="1"/>
  <c r="E24" i="8"/>
  <c r="I24" i="8"/>
  <c r="J24" i="8"/>
  <c r="C25" i="8"/>
  <c r="D25" i="8"/>
  <c r="E25" i="8"/>
  <c r="I25" i="8"/>
  <c r="J25" i="8"/>
  <c r="C26" i="8"/>
  <c r="D26" i="8"/>
  <c r="E26" i="8"/>
  <c r="I26" i="8"/>
  <c r="J26" i="8"/>
  <c r="H26" i="8"/>
  <c r="H25" i="8"/>
  <c r="L25" i="8" s="1"/>
  <c r="H24" i="8"/>
  <c r="L24" i="8" s="1"/>
  <c r="H23" i="8"/>
  <c r="H22" i="8"/>
  <c r="H21" i="8"/>
  <c r="H20" i="8"/>
  <c r="H19" i="8"/>
  <c r="H18" i="8"/>
  <c r="H17" i="8"/>
  <c r="L17" i="8" s="1"/>
  <c r="H16" i="8"/>
  <c r="L16" i="8" s="1"/>
  <c r="H15" i="8"/>
  <c r="H14" i="8"/>
  <c r="K14" i="8" s="1"/>
  <c r="H13" i="8"/>
  <c r="K13" i="8" l="1"/>
  <c r="L13" i="8"/>
  <c r="L20" i="8"/>
  <c r="G25" i="8"/>
  <c r="F20" i="8"/>
  <c r="F16" i="8"/>
  <c r="G14" i="8"/>
  <c r="G14" i="18" s="1"/>
  <c r="G21" i="8"/>
  <c r="G21" i="18" s="1"/>
  <c r="G17" i="8"/>
  <c r="G17" i="18" s="1"/>
  <c r="F26" i="8"/>
  <c r="F13" i="8"/>
  <c r="G19" i="8"/>
  <c r="G19" i="18" s="1"/>
  <c r="G25" i="18"/>
  <c r="D25" i="18"/>
  <c r="F14" i="8"/>
  <c r="F21" i="8"/>
  <c r="D19" i="18"/>
  <c r="L21" i="8"/>
  <c r="E21" i="18" s="1"/>
  <c r="F17" i="8"/>
  <c r="F18" i="8"/>
  <c r="G15" i="8"/>
  <c r="G23" i="8"/>
  <c r="F25" i="8"/>
  <c r="F22" i="8"/>
  <c r="E17" i="18"/>
  <c r="H17" i="18"/>
  <c r="H25" i="18"/>
  <c r="E25" i="18"/>
  <c r="L23" i="8"/>
  <c r="K23" i="8"/>
  <c r="L15" i="8"/>
  <c r="K15" i="8"/>
  <c r="L19" i="8"/>
  <c r="K19" i="8"/>
  <c r="H16" i="18"/>
  <c r="E16" i="18"/>
  <c r="H20" i="18"/>
  <c r="E20" i="18"/>
  <c r="H24" i="18"/>
  <c r="E24" i="18"/>
  <c r="K20" i="8"/>
  <c r="K22" i="8"/>
  <c r="K21" i="8"/>
  <c r="L14" i="8"/>
  <c r="K16" i="8"/>
  <c r="K24" i="8"/>
  <c r="K26" i="8"/>
  <c r="K25" i="8"/>
  <c r="K18" i="8"/>
  <c r="K17" i="8"/>
  <c r="F23" i="8"/>
  <c r="F19" i="8"/>
  <c r="F15" i="8"/>
  <c r="G26" i="8"/>
  <c r="G22" i="8"/>
  <c r="G18" i="8"/>
  <c r="L26" i="8"/>
  <c r="L22" i="8"/>
  <c r="L18" i="8"/>
  <c r="G24" i="8"/>
  <c r="G20" i="8"/>
  <c r="G16" i="8"/>
  <c r="I5" i="8"/>
  <c r="I6" i="8"/>
  <c r="I7" i="8"/>
  <c r="I8" i="8"/>
  <c r="I9" i="8"/>
  <c r="I10" i="8"/>
  <c r="I11" i="8"/>
  <c r="I12" i="8"/>
  <c r="I4" i="8"/>
  <c r="H5" i="8"/>
  <c r="H6" i="8"/>
  <c r="H7" i="8"/>
  <c r="H8" i="8"/>
  <c r="H9" i="8"/>
  <c r="H10" i="8"/>
  <c r="H11" i="8"/>
  <c r="H12" i="8"/>
  <c r="H4" i="8"/>
  <c r="D5" i="8"/>
  <c r="D6" i="8"/>
  <c r="D7" i="8"/>
  <c r="D8" i="8"/>
  <c r="D9" i="8"/>
  <c r="D10" i="8"/>
  <c r="D11" i="8"/>
  <c r="D12" i="8"/>
  <c r="D4" i="8"/>
  <c r="C5" i="8"/>
  <c r="C6" i="8"/>
  <c r="C7" i="8"/>
  <c r="C8" i="8"/>
  <c r="C9" i="8"/>
  <c r="C10" i="8"/>
  <c r="C11" i="8"/>
  <c r="C12" i="8"/>
  <c r="C4" i="8"/>
  <c r="D14" i="18" l="1"/>
  <c r="D17" i="18"/>
  <c r="D21" i="18"/>
  <c r="H21" i="18"/>
  <c r="G15" i="18"/>
  <c r="D15" i="18"/>
  <c r="G22" i="18"/>
  <c r="D22" i="18"/>
  <c r="G16" i="18"/>
  <c r="D16" i="18"/>
  <c r="G26" i="18"/>
  <c r="D26" i="18"/>
  <c r="G24" i="18"/>
  <c r="D24" i="18"/>
  <c r="G23" i="18"/>
  <c r="D23" i="18"/>
  <c r="G18" i="18"/>
  <c r="D18" i="18"/>
  <c r="G20" i="18"/>
  <c r="D20" i="18"/>
  <c r="H14" i="18"/>
  <c r="E14" i="18"/>
  <c r="E18" i="18"/>
  <c r="H18" i="18"/>
  <c r="H23" i="18"/>
  <c r="E23" i="18"/>
  <c r="H22" i="18"/>
  <c r="E22" i="18"/>
  <c r="H26" i="18"/>
  <c r="E26" i="18"/>
  <c r="H19" i="18"/>
  <c r="E19" i="18"/>
  <c r="E13" i="18"/>
  <c r="H13" i="18"/>
  <c r="E15" i="18"/>
  <c r="H15" i="18"/>
  <c r="J12" i="8"/>
  <c r="E12" i="8"/>
  <c r="G13" i="8" s="1"/>
  <c r="J11" i="8"/>
  <c r="E11" i="8"/>
  <c r="J10" i="8"/>
  <c r="E10" i="8"/>
  <c r="J9" i="8"/>
  <c r="E9" i="8"/>
  <c r="J8" i="8"/>
  <c r="E8" i="8"/>
  <c r="J7" i="8"/>
  <c r="E7" i="8"/>
  <c r="J6" i="8"/>
  <c r="E6" i="8"/>
  <c r="J5" i="8"/>
  <c r="E5" i="8"/>
  <c r="D13" i="18" l="1"/>
  <c r="G13" i="18"/>
  <c r="J4" i="8"/>
  <c r="E4" i="8"/>
  <c r="F5" i="8" l="1"/>
  <c r="K5" i="8"/>
  <c r="F6" i="8"/>
  <c r="L6" i="8"/>
  <c r="F7" i="8"/>
  <c r="K7" i="8"/>
  <c r="K8" i="8"/>
  <c r="F9" i="8"/>
  <c r="K9" i="8"/>
  <c r="F10" i="8"/>
  <c r="L10" i="8"/>
  <c r="F11" i="8"/>
  <c r="K11" i="8"/>
  <c r="L12" i="8"/>
  <c r="E12" i="18" l="1"/>
  <c r="H12" i="18"/>
  <c r="H6" i="18"/>
  <c r="E6" i="18"/>
  <c r="H10" i="18"/>
  <c r="E10" i="18"/>
  <c r="G12" i="8"/>
  <c r="G8" i="8"/>
  <c r="K6" i="8"/>
  <c r="K10" i="8"/>
  <c r="F8" i="8"/>
  <c r="K12" i="8"/>
  <c r="F12" i="8"/>
  <c r="L8" i="8"/>
  <c r="G7" i="8"/>
  <c r="G9" i="8"/>
  <c r="L11" i="8"/>
  <c r="L9" i="8"/>
  <c r="L7" i="8"/>
  <c r="G11" i="8"/>
  <c r="G10" i="8"/>
  <c r="L5" i="8"/>
  <c r="G6" i="8"/>
  <c r="G9" i="18" l="1"/>
  <c r="D9" i="18"/>
  <c r="G8" i="18"/>
  <c r="D8" i="18"/>
  <c r="G7" i="18"/>
  <c r="D7" i="18"/>
  <c r="G6" i="18"/>
  <c r="D6" i="18"/>
  <c r="G12" i="18"/>
  <c r="D12" i="18"/>
  <c r="G10" i="18"/>
  <c r="D10" i="18"/>
  <c r="D11" i="18"/>
  <c r="G11" i="18"/>
  <c r="H7" i="18"/>
  <c r="E7" i="18"/>
  <c r="H8" i="18"/>
  <c r="E8" i="18"/>
  <c r="H9" i="18"/>
  <c r="E9" i="18"/>
  <c r="E11" i="18"/>
  <c r="H11" i="18"/>
  <c r="H5" i="18"/>
  <c r="E5" i="18"/>
  <c r="K4" i="8"/>
  <c r="F4" i="8" l="1"/>
  <c r="G4" i="8"/>
  <c r="G5" i="8"/>
  <c r="L4" i="8"/>
  <c r="H4" i="18" l="1"/>
  <c r="E4" i="18"/>
  <c r="G5" i="18"/>
  <c r="D5" i="18"/>
  <c r="D4" i="18"/>
  <c r="G4" i="18"/>
</calcChain>
</file>

<file path=xl/sharedStrings.xml><?xml version="1.0" encoding="utf-8"?>
<sst xmlns="http://schemas.openxmlformats.org/spreadsheetml/2006/main" count="1818" uniqueCount="130">
  <si>
    <t>Standard Number</t>
  </si>
  <si>
    <t>Content Questions from the Standards Independent Experts Report</t>
  </si>
  <si>
    <t>Quality Questions from the Standards Independent Experts Report</t>
  </si>
  <si>
    <t>Comment/Rationale</t>
  </si>
  <si>
    <t>Yes</t>
  </si>
  <si>
    <t>No</t>
  </si>
  <si>
    <t>Requirement Number</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</si>
  <si>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</si>
  <si>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</si>
  <si>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</si>
  <si>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</si>
  <si>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</si>
  <si>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</si>
  <si>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</si>
  <si>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</si>
  <si>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</si>
  <si>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</si>
  <si>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</si>
  <si>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</si>
  <si>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</si>
  <si>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</si>
  <si>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</si>
  <si>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</si>
  <si>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</si>
  <si>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</si>
  <si>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</si>
  <si>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</si>
  <si>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</si>
  <si>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</si>
  <si>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</si>
  <si>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</si>
  <si>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t>R12.</t>
  </si>
  <si>
    <t>R13.</t>
  </si>
  <si>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</si>
  <si>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</si>
  <si>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</si>
  <si>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</si>
  <si>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</si>
  <si>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</si>
  <si>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</si>
  <si>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</si>
  <si>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</si>
  <si>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</si>
  <si>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</si>
  <si>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</si>
  <si>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</si>
  <si>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</si>
  <si>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</si>
  <si>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</si>
  <si>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</si>
  <si>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</si>
  <si>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</si>
  <si>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</si>
  <si>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</si>
  <si>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</si>
  <si>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</si>
  <si>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</si>
  <si>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</si>
  <si>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</si>
  <si>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Q2. Does this standard meet any of the three criteria for a results-based standard (RBS) (performance, risk (prevention) or competency)?</t>
  </si>
  <si>
    <t>Q10. Is the Reliability Standard complete and self-contained (not dependent on external information to determine the required level of performance)?</t>
  </si>
  <si>
    <t>RSTC</t>
  </si>
  <si>
    <r>
      <t xml:space="preserve">Text of Requirement 
</t>
    </r>
    <r>
      <rPr>
        <sz val="11"/>
        <color theme="0"/>
        <rFont val="Calibri"/>
        <family val="2"/>
        <scheme val="minor"/>
      </rPr>
      <t>(If text is incomplete, please see entire requirement posted on NERC.com)</t>
    </r>
  </si>
  <si>
    <t>2022 Standard Grading Summary</t>
  </si>
  <si>
    <t>PER-003-2</t>
  </si>
  <si>
    <r>
      <rPr>
        <sz val="11"/>
        <color theme="1"/>
        <rFont val="Calibri"/>
        <family val="2"/>
        <scheme val="minor"/>
      </rPr>
      <t xml:space="preserve">R1. 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t>
    </r>
    <r>
      <rPr>
        <b/>
        <sz val="11"/>
        <color theme="1"/>
        <rFont val="Calibri"/>
        <family val="2"/>
        <scheme val="minor"/>
      </rPr>
      <t xml:space="preserve">
1.1. Areas of Competency
</t>
    </r>
    <r>
      <rPr>
        <sz val="11"/>
        <color theme="1"/>
        <rFont val="Calibri"/>
        <family val="2"/>
        <scheme val="minor"/>
      </rPr>
      <t>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t>
    </r>
  </si>
  <si>
    <t>PER-005-2</t>
  </si>
  <si>
    <t>PER-006-1</t>
  </si>
  <si>
    <t>TPL-007-4</t>
  </si>
  <si>
    <r>
      <t xml:space="preserve">R7. Each responsible entity, as determined in Requirement R1, that concludes through  the benchmark GMD Vulnerability Assessment conducted in Requirement R4 that  their System does not meet the performance requirements for the steady state
planning benchmark GMD event contained in Table 1, shall develop a Corrective  Action Plan (CAP) addressing how the performance requirements will be met. The CAP shall: [Violation Risk Factor: High] [Time Horizon: Long-term Planning]
</t>
    </r>
    <r>
      <rPr>
        <b/>
        <sz val="11"/>
        <color theme="1"/>
        <rFont val="Calibri"/>
        <family val="2"/>
        <scheme val="minor"/>
      </rPr>
      <t>7.1. List System deficiencies and the associated actions needed to achieve required
System performance. Examples of such actions include: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7.2. Be developed within one year of completion of the benchmark GMD Vulnerability Assessment.
7.3. Include a timetable, subject to approval for any extension sought under Part 7.4,
for implementing the selected actions from Part 7.1. The timetable shall:</t>
    </r>
    <r>
      <rPr>
        <sz val="11"/>
        <color theme="1"/>
        <rFont val="Calibri"/>
        <family val="2"/>
        <scheme val="minor"/>
      </rPr>
      <t xml:space="preserve">
7.3.1. Specify implementation of non-hardware mitigation, if any, within two years of development of the CAP; and
7.3.2. Specify implementation of hardware mitigation, if any, within four years of development of the CAP.
</t>
    </r>
    <r>
      <rPr>
        <b/>
        <sz val="11"/>
        <color theme="1"/>
        <rFont val="Calibri"/>
        <family val="2"/>
        <scheme val="minor"/>
      </rPr>
      <t>7.4. Be submitted to the Compliance Enforcement Authority (CEA) with a request for
extension of time if the responsible entity is unable to implement the CAP within
the timetable provided in Part 7.3. The submitted CAP shall document the
following:</t>
    </r>
    <r>
      <rPr>
        <sz val="11"/>
        <color theme="1"/>
        <rFont val="Calibri"/>
        <family val="2"/>
        <scheme val="minor"/>
      </rPr>
      <t xml:space="preserve">
7.4.1. Circumstances causing the delay for fully or partially implementing the selected actions in Part 7.1 and how those circumstances are beyond the control of the responsible entity;
7.4.2. Revisions to the selected actions in Part 7.1, if any, including utilization of Operating Procedures, if applicable; and
7.4.3. Updated timetable for implementing the selected actions in Part 7.1.
</t>
    </r>
    <r>
      <rPr>
        <b/>
        <sz val="11"/>
        <color theme="1"/>
        <rFont val="Calibri"/>
        <family val="2"/>
        <scheme val="minor"/>
      </rPr>
      <t>7.5. 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t>
    </r>
    <r>
      <rPr>
        <sz val="11"/>
        <color theme="1"/>
        <rFont val="Calibri"/>
        <family val="2"/>
        <scheme val="minor"/>
      </rPr>
      <t xml:space="preserve">
7.5.1. If a recipient of the CAP provides documented comments on the CAP, the
responsible entity shall provide a documented response to that recipient
within 90 calendar days of receipt of those comments.</t>
    </r>
  </si>
  <si>
    <r>
      <t xml:space="preserve">R2. 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t>
    </r>
    <r>
      <rPr>
        <b/>
        <sz val="11"/>
        <color theme="1"/>
        <rFont val="Calibri"/>
        <family val="2"/>
        <scheme val="minor"/>
      </rPr>
      <t>2.1. Areas of Competency</t>
    </r>
    <r>
      <rPr>
        <sz val="11"/>
        <color theme="1"/>
        <rFont val="Calibri"/>
        <family val="2"/>
        <scheme val="minor"/>
      </rPr>
      <t xml:space="preserve">
2.1.1. Transmission operations
2.1.2. Emergency preparedness and operations
2.1.3. System operations
2.1.4. Protection and control
2.1.5. Voltage and reactive
</t>
    </r>
    <r>
      <rPr>
        <b/>
        <sz val="11"/>
        <color theme="1"/>
        <rFont val="Calibri"/>
        <family val="2"/>
        <scheme val="minor"/>
      </rPr>
      <t>2.2. Certificates</t>
    </r>
    <r>
      <rPr>
        <sz val="11"/>
        <color theme="1"/>
        <rFont val="Calibri"/>
        <family val="2"/>
        <scheme val="minor"/>
      </rPr>
      <t xml:space="preserve">
• Reliability Operator
• Balancing, Interchange and Transmission Operator
• Transmission Operator</t>
    </r>
  </si>
  <si>
    <r>
      <t xml:space="preserve">R3. 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t>
    </r>
    <r>
      <rPr>
        <b/>
        <sz val="11"/>
        <color theme="1"/>
        <rFont val="Calibri"/>
        <family val="2"/>
        <scheme val="minor"/>
      </rPr>
      <t>3.1. Areas of Competency</t>
    </r>
    <r>
      <rPr>
        <sz val="11"/>
        <color theme="1"/>
        <rFont val="Calibri"/>
        <family val="2"/>
        <scheme val="minor"/>
      </rPr>
      <t xml:space="preserve">
3.1.1. Resources and demand balancing
3.1.2. Emergency preparedness and operations
3.1.3. System operations
3.1.4. Interchange scheduling and coordination
</t>
    </r>
    <r>
      <rPr>
        <b/>
        <sz val="11"/>
        <color theme="1"/>
        <rFont val="Calibri"/>
        <family val="2"/>
        <scheme val="minor"/>
      </rPr>
      <t xml:space="preserve">
3.2. Certificates</t>
    </r>
    <r>
      <rPr>
        <sz val="11"/>
        <color theme="1"/>
        <rFont val="Calibri"/>
        <family val="2"/>
        <scheme val="minor"/>
      </rPr>
      <t xml:space="preserve">
• Reliability Operator
• Balancing, Interchange and Transmission Operator
• Balancing and Interchange Operator</t>
    </r>
  </si>
  <si>
    <r>
      <t xml:space="preserve">R1. Each Reliability Coordinator, Balancing Authority, and Transmission Operator shall use a systematic approach to develop and implement a training program for its System Operators as follows: 
</t>
    </r>
    <r>
      <rPr>
        <b/>
        <sz val="11"/>
        <color theme="1"/>
        <rFont val="Calibri"/>
        <family val="2"/>
        <scheme val="minor"/>
      </rPr>
      <t xml:space="preserve">1.1. Each Reliability Coordinator, Balancing Authority, and Transmission Operator
shall create a list of Bulk Electric System (BES) company-specific Real-time
reliability-related tasks based on a defined and documented methodology.
</t>
    </r>
    <r>
      <rPr>
        <sz val="11"/>
        <color theme="1"/>
        <rFont val="Calibri"/>
        <family val="2"/>
        <scheme val="minor"/>
      </rPr>
      <t xml:space="preserve">
1.1.1. Each Reliability Coordinator, Balancing Authority, and Transmission Operator shall review, and update if necessary, its list of BES companyspecific Real-time reliability-related tasks identified in part 1.1 each calendar year.
</t>
    </r>
    <r>
      <rPr>
        <b/>
        <sz val="11"/>
        <color theme="1"/>
        <rFont val="Calibri"/>
        <family val="2"/>
        <scheme val="minor"/>
      </rPr>
      <t>1.2. Each Reliability Coordinator, Balancing Authority, and Transmission Operator
shall design and develop training materials according to its training program,
based on the BES company-specific Real-time reliability-related task list created
in part 1.1.
1.3. Each Reliability Coordinator, Balancing Authority, and Transmission Operator
shall deliver training to its System Operators according to its training program.
1.4. Each Reliability Coordinator, Balancing Authority, and Transmission Operator
shall conduct an evaluation each calendar year of the training program
established in Requirement R1 to identify any needed changes to the training
program and shall implement the changes identified.</t>
    </r>
  </si>
  <si>
    <r>
      <t xml:space="preserve">R2. Each Transmission Owner shall use a systematic approach to develop and implement a training program for its personnel identified in Applicability Section 4.1.4.1 of this standard as follows: 
</t>
    </r>
    <r>
      <rPr>
        <b/>
        <sz val="11"/>
        <color theme="1"/>
        <rFont val="Calibri"/>
        <family val="2"/>
        <scheme val="minor"/>
      </rPr>
      <t>2.1. Each Transmission Owner shall create a list of BES company-specific Real-time reliability-related tasks based on a defined and documented methodology.</t>
    </r>
    <r>
      <rPr>
        <sz val="11"/>
        <color theme="1"/>
        <rFont val="Calibri"/>
        <family val="2"/>
        <scheme val="minor"/>
      </rPr>
      <t xml:space="preserve">
2.1.1. Each Transmission Owner shall review, and update if necessary, its list of
BES company-specific Real-time reliability-related tasks identified in part 2.1 each calendar year.
</t>
    </r>
    <r>
      <rPr>
        <b/>
        <sz val="11"/>
        <color theme="1"/>
        <rFont val="Calibri"/>
        <family val="2"/>
        <scheme val="minor"/>
      </rPr>
      <t>2.2. Each Transmission Owner shall design and develop training materials according
to its training program, based on the BES company-specific Real-time reliabilityrelated task list created in part 2.1.
2.3. Each Transmission Owner shall deliver training to its personnel identified in
Applicability Section 4.1.4.1 of this standard according to its training program.
2.4. Each Transmission Owner shall conduct an evaluation each calendar year of the
training program established in Requirement R2 to identify any needed changes
to the training program and shall implement the changes identified.</t>
    </r>
  </si>
  <si>
    <r>
      <t xml:space="preserve">R4. 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t>
    </r>
    <r>
      <rPr>
        <b/>
        <sz val="11"/>
        <color theme="1"/>
        <rFont val="Calibri"/>
        <family val="2"/>
        <scheme val="minor"/>
      </rPr>
      <t>4.1. A Reliability Coordinator, Balancing Authority, Transmission Operator, or Transmission Owner that did not previously meet the criteria of Requirement R4, shall comply with Requirement R4 within 12 months of meeting the criteria.</t>
    </r>
  </si>
  <si>
    <r>
      <t xml:space="preserve">R3. 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t>
    </r>
    <r>
      <rPr>
        <b/>
        <sz val="11"/>
        <color theme="1"/>
        <rFont val="Calibri"/>
        <family val="2"/>
        <scheme val="minor"/>
      </rPr>
      <t>3.1. 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r>
  </si>
  <si>
    <r>
      <t xml:space="preserve">R5. 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t>
    </r>
    <r>
      <rPr>
        <b/>
        <sz val="11"/>
        <color theme="1"/>
        <rFont val="Calibri"/>
        <family val="2"/>
        <scheme val="minor"/>
      </rPr>
      <t>5.1 Each Reliability Coordinator, Balancing Authority, and Transmission Operator shall conduct an evaluation each calendar year of the training established in Requirement R5 to identify and implement changes to the training.</t>
    </r>
  </si>
  <si>
    <r>
      <t xml:space="preserve">R6. Each Generator Operator shall use a systematic approach to develop and implement training to its personnel identified in Applicability Section 4.1.5.1 of this standard, on how their job function(s) impact the reliable operations of the BES during normal and emergency operations. 
</t>
    </r>
    <r>
      <rPr>
        <b/>
        <sz val="11"/>
        <color theme="1"/>
        <rFont val="Calibri"/>
        <family val="2"/>
        <scheme val="minor"/>
      </rPr>
      <t>6.1. Each Generator Operator shall conduct an evaluation each calendar year of the training established in Requirement R6 to identify and implement changes to the training.</t>
    </r>
    <r>
      <rPr>
        <sz val="11"/>
        <color theme="1"/>
        <rFont val="Calibri"/>
        <family val="2"/>
        <scheme val="minor"/>
      </rPr>
      <t xml:space="preserve">
</t>
    </r>
  </si>
  <si>
    <t>R1. Each Generator Operator shall provide training to personnel identified in Applicability section 4.1.1.1. on the operational functionality of Protection Systems and Remedial Action Schemes (RAS) that affect the output of the generating Facility(ies) it operates.</t>
  </si>
  <si>
    <t>R1. Each Planning Coordinator, in conjunction with its Transmission Planner(s), shall identify the individual and joint responsibilities of the Planning Coordinator and Transmission Planner(s) in the Planning Coordinator’s planning area for maintaining models, performing the study or studies needed to complete benchmark and supplemental GMD Vulnerability Assessments, and implementing process(es) to obtain GMD measurement data as specified in this standard.</t>
  </si>
  <si>
    <t>R2. Each responsible entity, as determined in Requirement R1, shall maintain System models and GIC System models of the responsible entity’s planning area for performing the study or studies needed to complete benchmark and supplemental GMD Vulnerability Assessments.</t>
  </si>
  <si>
    <t>R3. Each responsible entity, as determined in Requirement R1, shall have criteria for acceptable System steady state voltage performance for its System during the GMD events described in Attachment 1.</t>
  </si>
  <si>
    <r>
      <t xml:space="preserve">R4. Each responsible entity, as determined in Requirement R1, shall complete a benchmark GMD Vulnerability Assessment of the Near-Term Transmission Planning Horizon at least once every 60 calendar months. This benchmark GMD Vulnerability Assessment shall use a study or studies based on models identified in Requirement R2, document assumptions, and document summarized results of the steady state analysis. 
</t>
    </r>
    <r>
      <rPr>
        <b/>
        <sz val="11"/>
        <color theme="1"/>
        <rFont val="Calibri"/>
        <family val="2"/>
        <scheme val="minor"/>
      </rPr>
      <t>4.1. The study or studies shall include the following conditions:</t>
    </r>
    <r>
      <rPr>
        <sz val="11"/>
        <color theme="1"/>
        <rFont val="Calibri"/>
        <family val="2"/>
        <scheme val="minor"/>
      </rPr>
      <t xml:space="preserve">
4.1.1. System On-Peak Load for at least one year within the Near-Term
Transmission Planning Horizon; and
4.1.2. System Off-Peak Load for at least one year within the Near-Term
Transmission Planning Horizon.
</t>
    </r>
    <r>
      <rPr>
        <b/>
        <sz val="11"/>
        <color theme="1"/>
        <rFont val="Calibri"/>
        <family val="2"/>
        <scheme val="minor"/>
      </rPr>
      <t>4.2. The study or studies shall be conducted based on the benchmark GMD event
described in Attachment 1 to determine whether the System meets the
performance requirements for the steady state planning benchmark GMD event
contained in Table 1.
4.3. The benchmark GMD Vulnerability Assessment shall be provided: (i) to the
responsible entity’s Reliability Coordinator, adjacent Planning Coordinators, and
adjacent Transmission Planners within 90 calendar days of completion, and (ii) to
any functional entity that submits a written request and has a reliability-related
need within 90 calendar days of receipt of such request or within 90 calendar
days of completion of the benchmark GMD Vulnerability Assessment, whichever
is later.</t>
    </r>
    <r>
      <rPr>
        <sz val="11"/>
        <color theme="1"/>
        <rFont val="Calibri"/>
        <family val="2"/>
        <scheme val="minor"/>
      </rPr>
      <t xml:space="preserve">
4.3.1. If a recipient of the benchmark GMD Vulnerability Assessment provides
documented comments on the results, the responsible entity shall
provide a documented response to that recipient within 90 calendar days
of receipt of those comments</t>
    </r>
  </si>
  <si>
    <r>
      <t xml:space="preserve">R5. Each responsible entity, as determined in Requirement R1, shall provide GIC flow information to be used for the benchmark thermal impact assessment of transformers specified in Requirement R6 to each Transmission Owner and Generator Owner that owns an applicable Bulk Electric System (BES) power transformer in the planning area.
The GIC flow information shall include: 
</t>
    </r>
    <r>
      <rPr>
        <b/>
        <sz val="11"/>
        <color theme="1"/>
        <rFont val="Calibri"/>
        <family val="2"/>
        <scheme val="minor"/>
      </rPr>
      <t>5.1. The maximum effective GIC value for the worst case geoelectric field orientation for the benchmark GMD event described in Attachment 1. This value shall be provided to the Transmission Owner or Generator Owner that owns each applicable BES power transformer in the planning area.
5.2. The effective GIC time series, GIC(t), calculated using the benchmark GMD event described in Attachment 1 in response to a written request from the Transmission Owner or Generator Owner that owns an applicable BES power
transformer in the planning area. GIC(t) shall be provided within 90 calendar days of receipt of the written request and after determination of the maximum effective GIC value in Part 5.1.</t>
    </r>
  </si>
  <si>
    <r>
      <t xml:space="preserve">R6. Each Transmission Owner and Generator Owner shall conduct a benchmark thermal impact assessment for its solely and jointly owned applicable BES power transformers where the maximum effective GIC value provided in Requirement R5, Part 5.1, is 75 A per phase or greater. The benchmark thermal impact assessment shall: 
</t>
    </r>
    <r>
      <rPr>
        <b/>
        <sz val="11"/>
        <color theme="1"/>
        <rFont val="Calibri"/>
        <family val="2"/>
        <scheme val="minor"/>
      </rPr>
      <t>6.1. Be based on the effective GIC flow information provided in Requirement R5; 
6.2. Document assumptions used in the analysis;
6.3. Describe suggested actions and supporting analysis to mitigate the impact of GICs, if any; and
6.4. Be performed and provided to the responsible entities, as determined in Requirement R1, within 24 calendar months of receiving GIC flow information specified in Requirement R5, Part 5.1.</t>
    </r>
  </si>
  <si>
    <r>
      <t xml:space="preserve">R8. Each responsible entity, as determined in Requirement R1, shall complete a supplemental GMD Vulnerability Assessment of the Near-Term Transmission Planning Horizon at least once every 60 calendar months. This supplemental GMD Vulnerability Assessment shall use a study or studies based on models identified in Requirement
R2, document assumptions, and document summarized results of the steady state analysis.
</t>
    </r>
    <r>
      <rPr>
        <b/>
        <sz val="11"/>
        <color theme="1"/>
        <rFont val="Calibri"/>
        <family val="2"/>
        <scheme val="minor"/>
      </rPr>
      <t>8.1. The study or studies shall include the following conditions:</t>
    </r>
    <r>
      <rPr>
        <sz val="11"/>
        <color theme="1"/>
        <rFont val="Calibri"/>
        <family val="2"/>
        <scheme val="minor"/>
      </rPr>
      <t xml:space="preserve">
8.1.1. System On-Peak Load for at least one year within the Near-Term Transmission Planning Horizon; and
8.1.2. System Off-Peak Load for at least one year within the Near-Term Transmission Planning Horizon.
</t>
    </r>
    <r>
      <rPr>
        <b/>
        <sz val="11"/>
        <color theme="1"/>
        <rFont val="Calibri"/>
        <family val="2"/>
        <scheme val="minor"/>
      </rPr>
      <t>8.2. The study or studies shall be conducted based on the supplemental GMD event described in Attachment 1 to determine whether the System meets the performance requirements for the steady state planning supplemental GMD event contained in Table 1.
8.3. The supplemental GMD Vulnerability Assessment shall be provided: (i) to the responsible entity’s Reliability Coordinator, adjacent Planning Coordinators, adjacent Transmission Planners within 90 calendar days of completion, and (ii) to any functional entity that submits a written request and has a reliability-related need within 90 calendar days of receipt of such request or within 90 calendar days of completion of the supplemental GMD Vulnerability Assessment, whichever is later.</t>
    </r>
    <r>
      <rPr>
        <sz val="11"/>
        <color theme="1"/>
        <rFont val="Calibri"/>
        <family val="2"/>
        <scheme val="minor"/>
      </rPr>
      <t xml:space="preserve">
8.3.1. If a recipient of the supplemental GMD Vulnerability Assessment provides documented comments on the results, the responsible entity shall provide a documented response to that recipient within 90 calendar days of receipt of those comments.</t>
    </r>
  </si>
  <si>
    <r>
      <t xml:space="preserve">R9. Each responsible entity, as determined in Requirement R1, shall provide GIC flow information to be used for the supplemental thermal impact assessment of transformers specified in Requirement R10 to each Transmission Owner and Generator Owner that owns an applicable Bulk Electric System (BES) power transformer in the planning area. The GIC flow information shall include:
</t>
    </r>
    <r>
      <rPr>
        <b/>
        <sz val="11"/>
        <color theme="1"/>
        <rFont val="Calibri"/>
        <family val="2"/>
        <scheme val="minor"/>
      </rPr>
      <t>9.1. The maximum effective GIC value for the worst case geoelectric field orientation for the supplemental GMD event described in Attachment 1. This value shall be provided to the Transmission Owner or Generator Owner that owns each applicable BES power transformer in the planning area.
9.2. The effective GIC time series, GIC(t), calculated using the supplemental GMD event described in Attachment 1 in response to a written request from the Transmission Owner or Generator Owner that owns an applicable BES power
transformer in the planning area. GIC(t) shall be provided within 90 calendar days of receipt of the written request and after determination of the maximum effective GIC value in Part 9.1.</t>
    </r>
  </si>
  <si>
    <r>
      <t xml:space="preserve">R10. Each Transmission Owner and Generator Owner shall conduct a supplemental thermal impact assessment for its solely and jointly owned applicable BES power transformers where the maximum effective GIC value provided in Requirement R9, Part 9.1, is 85 A per phase or greater. The supplemental thermal impact assessment shall: 
</t>
    </r>
    <r>
      <rPr>
        <b/>
        <sz val="11"/>
        <color theme="1"/>
        <rFont val="Calibri"/>
        <family val="2"/>
        <scheme val="minor"/>
      </rPr>
      <t>10.1. Be based on the effective GIC flow information provided in Requirement R9;
10.2. Document assumptions used in the analysis;
10.3. Describe suggested actions and supporting analysis to mitigate the impact of GICs, if any; and
10.4. Be performed and provided to the responsible entities, as determined in Requirement R1, within 24 calendar months of receiving GIC flow information specified in Requirement R9, Part 9.1.</t>
    </r>
  </si>
  <si>
    <r>
      <t xml:space="preserve">R11. Each responsible entity, as determined in Requirement R1, that concludes through  the supplemental GMD Vulnerability Assessment conducted in Requirement R8 that their System does not meet the performance equirements for the steady state planning supplemental GMD event contained in Table 1, shall develop a Corrective Action Plan (CAP) addressing how the performance requirements will be met. The CAP shall:
</t>
    </r>
    <r>
      <rPr>
        <b/>
        <sz val="10"/>
        <color theme="1"/>
        <rFont val="Calibri"/>
        <family val="2"/>
        <scheme val="minor"/>
      </rPr>
      <t>11.1.List System deficiencies and the associated actions needed to achieve required System performance. Examples of such actions include:</t>
    </r>
    <r>
      <rPr>
        <sz val="10"/>
        <color theme="1"/>
        <rFont val="Calibri"/>
        <family val="2"/>
        <scheme val="minor"/>
      </rPr>
      <t xml:space="preserv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t>
    </r>
    <r>
      <rPr>
        <b/>
        <sz val="10"/>
        <color theme="1"/>
        <rFont val="Calibri"/>
        <family val="2"/>
        <scheme val="minor"/>
      </rPr>
      <t>11.2.Be developed within one year of completion of the supplemental GMD Vulnerability Assessment.
11.3. Include a timetable, subject to approval for any extension sought under Part 11.4, for implementing the selected actions from Part 11.1. The timetable shall:</t>
    </r>
    <r>
      <rPr>
        <sz val="10"/>
        <color theme="1"/>
        <rFont val="Calibri"/>
        <family val="2"/>
        <scheme val="minor"/>
      </rPr>
      <t xml:space="preserve">
11.3.1. Specify implementation of non-hardware mitigation, if any, within two years of development of the CAP; and
11.3.2. Specify implementation of hardware mitigation, if any, within four years of development of the CAP.
11.4.Be submitted to the CEA with a request for extension of time if the responsible entity is unable to implement the CAP within the timetable provided in Part 11.3. The submitted CAP shall document the following:
11.4.1. Circumstances causing the delay for fully or partially implementing the selected actions in Part 11.1 and how those circumstances are beyond the control of the responsible entity;
11.4.2. Revisions to the selected actions in Part 11.1, if any, including utilization of Operating Procedures, if applicable; and
11.4.3. Updated timetable for implementing the selected actions in Part 11.1.
11.5.Be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
11.5.1. If a recipient of the CAP provides documented comments on the CAP, the responsible entity shall provide a documented response to that recipient within 90 calendar days of receipt of those comments</t>
    </r>
  </si>
  <si>
    <t>R12. Each responsible entity, as determined in Requirement R1, shall implement a process to obtain GIC monitor data from at least one GIC monitor located in the Planning Coordinator’s planning area or other part of the system included in the Planning Coordinator’s GIC System model.</t>
  </si>
  <si>
    <t xml:space="preserve">R13. Each responsible entity, as determined in Requirement R1, shall implement a process to obtain geomagnetic field data for its Planning Coordinator’s planning area. </t>
  </si>
  <si>
    <t>Content
Score
(0-4)</t>
  </si>
  <si>
    <t>Quality
Score
(0-13)</t>
  </si>
  <si>
    <t>Combined (RSTC/Regions/NERC)
Comment/Rationale</t>
  </si>
  <si>
    <t>Content Delta</t>
  </si>
  <si>
    <t>Quality Delta</t>
  </si>
  <si>
    <t xml:space="preserve">Q1. At this time, the standard should maintain the three requirements for the three real-time positions. 
After the completion of the credential maintenance research project in August 2022, the PCGC will determine what/if changes need made taking the research results into account. </t>
  </si>
  <si>
    <t>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t>
  </si>
  <si>
    <t>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t>
  </si>
  <si>
    <t>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t>
  </si>
  <si>
    <t xml:space="preserve">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t>
  </si>
  <si>
    <t>Barb Nutter</t>
  </si>
  <si>
    <t>Jamie Calderon</t>
  </si>
  <si>
    <t>Mark Olson</t>
  </si>
  <si>
    <t>Craig Struck</t>
  </si>
  <si>
    <t>I agree with the pre-populated reponses to the questions and the scores (pre-populated as of review on 4/3/2022).</t>
  </si>
  <si>
    <t xml:space="preserve">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by SDT is needed to review relevant information since TPL-007 adoption and consider potential revisions to maintain state-of-the-art standard requirements.  </t>
  </si>
  <si>
    <t>C1, Q9. Since the adoption of the standard, EPRI, transformer manufacturers, and industry have performed additional testing and modeling of the thermal impacts of GIC on transformers. The results of this research should be considered and factored in to the thermal impact screening criterion (75A/phase for the benchmark GMD Event). Additionally, the ERO-endorsed implementation guidance for completing this requirement should be updated with the new models. Technical details to support the revisions were published by EPRI, reviewed by the NERC GMDTF and RSTC, and filed with FERC in April 2021 (RM15-11).</t>
  </si>
  <si>
    <t>R7 and R11 discuss an extention request submittal to the CEA. The ERO Enterprise have developed a CAP extention review process to ensure a consistent CMEP approach for registered entities.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t>
  </si>
  <si>
    <t xml:space="preserve">C1, Q9. New earth conductivity models (see comments to R4) will impact results of this requirement. The  same observation applies: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models, latitude scaling and geoelectric field enhancement, earth conductivity modeling, analysis of power system wide area harmonic due to GIC). A periodic review by SDT is needed to review relevant information since TPL-007 adoption and consider potential revisions to maintain state-of-the-art standard requirements. </t>
  </si>
  <si>
    <t>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t>
  </si>
  <si>
    <r>
      <t xml:space="preserve">R11. Each responsible entity, as determined in Requirement R1, that concludes through  the supplemental GMD Vulnerability Assessment conducted in Requirement R8 that their System does not meet the performance equirements for the steady state planning supplemental GMD event contained in Table 1, shall develop a Corrective Action Plan (CAP) addressing how the performance requirements will be met. The CAP shall:
</t>
    </r>
    <r>
      <rPr>
        <b/>
        <sz val="10"/>
        <color theme="1"/>
        <rFont val="Calibri"/>
        <family val="2"/>
        <scheme val="minor"/>
      </rPr>
      <t>11.1.List System deficiencies and the associated actions needed to achieve required System performance. Examples of such actions include:</t>
    </r>
    <r>
      <rPr>
        <sz val="10"/>
        <color theme="1"/>
        <rFont val="Calibri"/>
        <family val="2"/>
        <scheme val="minor"/>
      </rPr>
      <t xml:space="preserv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t>
    </r>
    <r>
      <rPr>
        <b/>
        <sz val="10"/>
        <color theme="1"/>
        <rFont val="Calibri"/>
        <family val="2"/>
        <scheme val="minor"/>
      </rPr>
      <t xml:space="preserve">11.2.Be developed within one year of completion of the supplemental GMD Vulnerability Assessment.
11.3. Include a timetable, subject to approval for any extension sought under Part 11.4, for implementing the selected actions from Part </t>
    </r>
    <r>
      <rPr>
        <sz val="10"/>
        <color theme="1"/>
        <rFont val="Calibri"/>
        <family val="2"/>
        <scheme val="minor"/>
      </rPr>
      <t>11.1. The timetable shall:
11.3.1. Specify implementation of non-hardware mitigation, if any, within two years of development of the CAP; and
11.3.2. Specify implementation of hardware mitigation, if any, within four years of development of the CAP.
11.4.Be submitted to the CEA with a request for extension of time if the responsible entity is unable to implement the CAP within the timetable provided in Part 11.3. The submitted CAP shall document the following:
11.4.1. Circumstances causing the delay for fully or partially implementing the selected actions in Part 11.1 and how those circumstances are beyond the control of the responsible entity;
11.4.2. Revisions to the selected actions in Part 11.1, if any, including utilization of Operating Procedures, if applicable; and
11.4.3. Updated timetable for implementing the selected actions in Part 11.1.
11.5.Be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
11.5.1. If a recipient of the CAP provides documented comments on the CAP, the responsible entity shall provide a documented response to that recipient within 90 calendar days of receipt of those comments</t>
    </r>
  </si>
  <si>
    <t xml:space="preserve">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t>
  </si>
  <si>
    <t>Q1: Might benefit to incorporate R9 into R5</t>
  </si>
  <si>
    <t>Q1: Might benefit to incorporate R11 into R7</t>
  </si>
  <si>
    <t>Q1:Might benefit to incorporate R8 into R4</t>
  </si>
  <si>
    <r>
      <t xml:space="preserve">Q6-Definition of System Operator:  An individual at a Control Center of a Balancing Authority, Transmission Operator, or Reliability Coordinator, who operates or directs the operation of the Bulk Electric System (BES) in Real-Time. An entity could state they have System Operators who are NOT performing reliability-related tasks.  And since PER-005 allows the entity to define what are reliability-related tasks and which are not, the entity can easily get around the PER-003 requirement. PER-003 should state: Each Transmission Operator shall staff its Real-time operating positions </t>
    </r>
    <r>
      <rPr>
        <sz val="11"/>
        <color rgb="FFFF0000"/>
        <rFont val="Calibri"/>
        <family val="2"/>
        <scheme val="minor"/>
      </rPr>
      <t>that issues Operating Instructions</t>
    </r>
    <r>
      <rPr>
        <sz val="11"/>
        <color theme="1"/>
        <rFont val="Calibri"/>
        <family val="2"/>
        <scheme val="minor"/>
      </rPr>
      <t xml:space="preserve"> with System Operators who have demonstrated minimum competency in the areas listed by obtaining and maintaining one of the following valid NERC certificates.   </t>
    </r>
  </si>
  <si>
    <t>C3-Training on impacts of the personnel's job function(s) to the BES. Believe training should be on the job function.</t>
  </si>
  <si>
    <t>C4: No time frame for training</t>
  </si>
  <si>
    <t>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
Q1:Supportive of RSTC comment to consider incorporating R8 (supplemental assessment) into R4</t>
  </si>
  <si>
    <t xml:space="preserve">Q1:Might benefit to incorporate R8 into R4
Q13: the way the benchmark model is curently defined and calibrated may have significant cost impact on entities to comply.
C1, Q9: Would be benefitial to review and update Attachment 1 and Attachment 1 - CAN (Canadian variance) to simplify benchmark model enough to be directly integrated into R4 and allow more flexibility to entities to specify their own benchmark model. In addition, In Applicable Facilities Section 4.2.1 "Facilities that include power transformer(s) with a high side, wyegrounded winding with terminal voltage greater than 200 kV." Review the applicable Facilities section to ensure the standard addresses the reliability risk based on updated research.
</t>
  </si>
  <si>
    <t>C1, Q9. New transformer models could potentailly impact this requirement as well.  The same observation applies: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t>
  </si>
  <si>
    <t>Q1: Might benefit to incorporate R10 into R6
Q9: Might benefit to reference the rational for specifying 75 A or greater per phase.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t>
  </si>
  <si>
    <t>Q1: Might benefit to incorporate R10 into R6
Q9:Might benefit to reference the rational for specifying 85 A or greater per phase.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t>
  </si>
  <si>
    <t>Q7-R4 includes three separate requirements in the second sentence. These don't appear to be addressed in the VSLs. Should these be split or the VSLs modified??
Q2-Part 4.3.1 seems administrative in nature. See P81 whitepaper related to FAC-011-2 R5. Page 55</t>
  </si>
  <si>
    <t>Q2-Part 7.5.1 seems Administrative in nature. See Paragraph 81 review. See P81 whitepaper related to FAC-011-2 R5. Page 55</t>
  </si>
  <si>
    <t>Q2- Part 8.3.1 seems administrative in nature. See P81 whitepaper related to FAC-011-2 R5. Page 55</t>
  </si>
  <si>
    <t>Q2- Part 11.5.1 seems adminisrative in nature. See P81 whitepaper related to FAC-011-2 R5. Page 55</t>
  </si>
  <si>
    <t>Q6: Depending on earth condition variation in the Planning Coordinator area or System Model, having only one GIC monitor may not be appropriate to guarranty system reliability</t>
  </si>
  <si>
    <t>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Q6: Depending on earth condition variation in the Planning Coordinator area or System Model, having only one GIC monitor may not be appropriate to guarranty system reliability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</si>
</sst>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b/>
      <sz val="12"/>
      <color theme="0"/>
      <name val="Calibri"/>
      <family val="2"/>
      <scheme val="minor"/>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12"/>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22">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8F8F"/>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s>
  <cellStyleXfs count="4">
    <xf numFmtId="0" fontId="0" fillId="0" borderId="0"/>
    <xf numFmtId="0" fontId="1" fillId="0" borderId="0"/>
    <xf numFmtId="0" fontId="4" fillId="0" borderId="0" applyNumberFormat="0" applyFill="0" applyBorder="0" applyAlignment="0" applyProtection="0"/>
    <xf numFmtId="0" fontId="11" fillId="0" borderId="0" applyNumberFormat="0" applyFill="0" applyBorder="0" applyAlignment="0" applyProtection="0"/>
  </cellStyleXfs>
  <cellXfs count="87">
    <xf numFmtId="0" fontId="0" fillId="0" borderId="0" xfId="0"/>
    <xf numFmtId="0" fontId="0" fillId="0" borderId="4" xfId="0" applyBorder="1" applyAlignment="1">
      <alignment vertical="top" wrapText="1"/>
    </xf>
    <xf numFmtId="0" fontId="3" fillId="11" borderId="4" xfId="0" applyFont="1" applyFill="1" applyBorder="1" applyAlignment="1">
      <alignment horizontal="center" vertical="top"/>
    </xf>
    <xf numFmtId="0" fontId="3" fillId="15" borderId="4" xfId="0" applyFont="1" applyFill="1" applyBorder="1" applyAlignment="1">
      <alignment horizontal="center" vertical="top"/>
    </xf>
    <xf numFmtId="0" fontId="0" fillId="0" borderId="0" xfId="0" applyAlignment="1">
      <alignment vertical="top"/>
    </xf>
    <xf numFmtId="1" fontId="0" fillId="0" borderId="4" xfId="0" applyNumberFormat="1" applyFill="1" applyBorder="1" applyAlignment="1">
      <alignment horizontal="center" vertical="top"/>
    </xf>
    <xf numFmtId="0" fontId="7" fillId="9" borderId="4" xfId="1" applyNumberFormat="1" applyFont="1" applyFill="1" applyBorder="1" applyAlignment="1">
      <alignment horizontal="center" vertical="center" wrapText="1"/>
    </xf>
    <xf numFmtId="0" fontId="0" fillId="0" borderId="4" xfId="0" applyBorder="1" applyAlignment="1" applyProtection="1">
      <alignment vertical="top" wrapText="1"/>
      <protection locked="0"/>
    </xf>
    <xf numFmtId="0" fontId="0" fillId="0" borderId="4" xfId="0" applyFill="1" applyBorder="1" applyAlignment="1" applyProtection="1">
      <alignment vertical="top" wrapText="1"/>
      <protection locked="0"/>
    </xf>
    <xf numFmtId="2" fontId="0" fillId="15" borderId="4" xfId="0" applyNumberFormat="1" applyFont="1" applyFill="1" applyBorder="1" applyAlignment="1">
      <alignment horizontal="center" vertical="top"/>
    </xf>
    <xf numFmtId="1" fontId="0" fillId="15" borderId="4" xfId="0" applyNumberFormat="1" applyFont="1" applyFill="1" applyBorder="1" applyAlignment="1">
      <alignment horizontal="center" vertical="top"/>
    </xf>
    <xf numFmtId="1" fontId="0" fillId="0" borderId="4" xfId="0" applyNumberFormat="1" applyFont="1" applyFill="1" applyBorder="1" applyAlignment="1">
      <alignment horizontal="center" vertical="top"/>
    </xf>
    <xf numFmtId="0" fontId="0" fillId="0" borderId="4" xfId="0" applyBorder="1" applyAlignment="1">
      <alignment wrapText="1"/>
    </xf>
    <xf numFmtId="0" fontId="0" fillId="0" borderId="4" xfId="0" applyBorder="1"/>
    <xf numFmtId="0" fontId="8" fillId="2" borderId="4" xfId="1" applyNumberFormat="1" applyFont="1" applyFill="1" applyBorder="1" applyAlignment="1">
      <alignment horizontal="center" vertical="center" wrapText="1"/>
    </xf>
    <xf numFmtId="0" fontId="8" fillId="3" borderId="4" xfId="1" applyNumberFormat="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2" borderId="4" xfId="1" applyNumberFormat="1" applyFont="1" applyFill="1" applyBorder="1" applyAlignment="1">
      <alignment horizontal="center" vertical="center" textRotation="180" wrapText="1"/>
    </xf>
    <xf numFmtId="0" fontId="8" fillId="3" borderId="4" xfId="1" applyNumberFormat="1" applyFont="1" applyFill="1" applyBorder="1" applyAlignment="1">
      <alignment horizontal="center" vertical="center" textRotation="180" wrapText="1"/>
    </xf>
    <xf numFmtId="0" fontId="10" fillId="16" borderId="9" xfId="0" applyFont="1" applyFill="1" applyBorder="1"/>
    <xf numFmtId="0" fontId="10" fillId="16" borderId="10" xfId="0" applyFont="1" applyFill="1" applyBorder="1"/>
    <xf numFmtId="0" fontId="12" fillId="5" borderId="5" xfId="3" applyNumberFormat="1" applyFont="1" applyFill="1" applyBorder="1" applyAlignment="1">
      <alignment horizontal="center" vertical="center" wrapText="1"/>
    </xf>
    <xf numFmtId="0" fontId="11" fillId="0" borderId="0" xfId="3"/>
    <xf numFmtId="0" fontId="12" fillId="9" borderId="4" xfId="3" applyNumberFormat="1" applyFont="1" applyFill="1" applyBorder="1" applyAlignment="1">
      <alignment horizontal="center" vertical="center" wrapText="1"/>
    </xf>
    <xf numFmtId="0" fontId="12" fillId="13" borderId="4" xfId="3" applyNumberFormat="1" applyFont="1" applyFill="1" applyBorder="1" applyAlignment="1">
      <alignment horizontal="center" vertical="center" wrapText="1"/>
    </xf>
    <xf numFmtId="0" fontId="11" fillId="0" borderId="0" xfId="3" applyAlignment="1">
      <alignment wrapText="1"/>
    </xf>
    <xf numFmtId="0" fontId="7" fillId="9" borderId="4" xfId="1" applyNumberFormat="1" applyFont="1" applyFill="1" applyBorder="1" applyAlignment="1">
      <alignment horizontal="left" vertical="center" wrapText="1"/>
    </xf>
    <xf numFmtId="0" fontId="7" fillId="13" borderId="4" xfId="1" applyNumberFormat="1" applyFont="1" applyFill="1" applyBorder="1" applyAlignment="1">
      <alignment horizontal="left" vertical="center" wrapText="1"/>
    </xf>
    <xf numFmtId="0" fontId="13" fillId="14" borderId="4" xfId="1" applyNumberFormat="1" applyFont="1" applyFill="1" applyBorder="1" applyAlignment="1">
      <alignment horizontal="left" vertical="center" wrapText="1"/>
    </xf>
    <xf numFmtId="0" fontId="12" fillId="13" borderId="4" xfId="3" applyNumberFormat="1" applyFont="1" applyFill="1" applyBorder="1" applyAlignment="1">
      <alignment horizontal="left" vertical="center" wrapText="1"/>
    </xf>
    <xf numFmtId="0" fontId="13" fillId="14" borderId="4" xfId="3" applyNumberFormat="1" applyFont="1" applyFill="1" applyBorder="1" applyAlignment="1">
      <alignment horizontal="left" vertical="center" wrapText="1"/>
    </xf>
    <xf numFmtId="0" fontId="8" fillId="12" borderId="4" xfId="1" applyNumberFormat="1" applyFont="1" applyFill="1" applyBorder="1" applyAlignment="1">
      <alignment horizontal="left" vertical="center" wrapText="1"/>
    </xf>
    <xf numFmtId="0" fontId="13" fillId="17" borderId="4" xfId="3" applyNumberFormat="1" applyFont="1" applyFill="1" applyBorder="1" applyAlignment="1">
      <alignment horizontal="left" vertical="center" wrapText="1"/>
    </xf>
    <xf numFmtId="0" fontId="0" fillId="18" borderId="4" xfId="0" applyFill="1" applyBorder="1" applyAlignment="1" applyProtection="1">
      <alignment vertical="top" wrapText="1"/>
      <protection locked="0"/>
    </xf>
    <xf numFmtId="0" fontId="7" fillId="5" borderId="4"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0" fontId="12" fillId="6" borderId="4" xfId="3" applyNumberFormat="1" applyFont="1" applyFill="1" applyBorder="1" applyAlignment="1">
      <alignment horizontal="center" vertical="center" wrapText="1"/>
    </xf>
    <xf numFmtId="0" fontId="0" fillId="19" borderId="4" xfId="0" applyFill="1" applyBorder="1"/>
    <xf numFmtId="0" fontId="14" fillId="0" borderId="4" xfId="0" applyFont="1" applyBorder="1" applyAlignment="1">
      <alignment vertical="top" wrapText="1"/>
    </xf>
    <xf numFmtId="0" fontId="0" fillId="0" borderId="4" xfId="0" applyFont="1" applyBorder="1" applyAlignment="1">
      <alignment vertical="top" wrapText="1"/>
    </xf>
    <xf numFmtId="0" fontId="0" fillId="0" borderId="4" xfId="0" applyFill="1" applyBorder="1"/>
    <xf numFmtId="0" fontId="7" fillId="4" borderId="4" xfId="1" applyFont="1" applyFill="1" applyBorder="1" applyAlignment="1">
      <alignment horizontal="center" vertical="top" wrapText="1"/>
    </xf>
    <xf numFmtId="0" fontId="3" fillId="0" borderId="4" xfId="0" applyFont="1" applyBorder="1" applyAlignment="1">
      <alignment vertical="top" wrapText="1"/>
    </xf>
    <xf numFmtId="0" fontId="0" fillId="0" borderId="4" xfId="0" applyFont="1" applyBorder="1" applyAlignment="1">
      <alignment horizontal="left" vertical="top" wrapText="1"/>
    </xf>
    <xf numFmtId="0" fontId="16" fillId="0" borderId="4" xfId="0" applyFont="1" applyBorder="1" applyAlignment="1">
      <alignment vertical="top" wrapText="1"/>
    </xf>
    <xf numFmtId="0" fontId="9" fillId="7" borderId="4" xfId="0" applyFont="1" applyFill="1" applyBorder="1" applyAlignment="1">
      <alignment horizontal="center"/>
    </xf>
    <xf numFmtId="0" fontId="2" fillId="8" borderId="4" xfId="0" applyFont="1" applyFill="1" applyBorder="1" applyAlignment="1">
      <alignment horizontal="center"/>
    </xf>
    <xf numFmtId="1" fontId="7" fillId="9" borderId="1" xfId="1" applyNumberFormat="1" applyFont="1" applyFill="1" applyBorder="1" applyAlignment="1">
      <alignment horizontal="center" vertical="center" wrapText="1"/>
    </xf>
    <xf numFmtId="1" fontId="7" fillId="10" borderId="11" xfId="1" applyNumberFormat="1" applyFont="1" applyFill="1" applyBorder="1" applyAlignment="1">
      <alignment horizontal="center" vertical="center" wrapText="1"/>
    </xf>
    <xf numFmtId="0" fontId="8" fillId="11" borderId="11" xfId="1" applyNumberFormat="1" applyFont="1" applyFill="1" applyBorder="1" applyAlignment="1">
      <alignment horizontal="center" vertical="center" wrapText="1"/>
    </xf>
    <xf numFmtId="1" fontId="7" fillId="9" borderId="12" xfId="1" applyNumberFormat="1" applyFont="1" applyFill="1" applyBorder="1" applyAlignment="1">
      <alignment horizontal="center" vertical="center" wrapText="1"/>
    </xf>
    <xf numFmtId="1" fontId="7" fillId="10" borderId="13" xfId="1" applyNumberFormat="1" applyFont="1" applyFill="1" applyBorder="1" applyAlignment="1">
      <alignment horizontal="center" vertical="center" wrapText="1"/>
    </xf>
    <xf numFmtId="0" fontId="8" fillId="11" borderId="13" xfId="1" applyNumberFormat="1" applyFont="1" applyFill="1" applyBorder="1" applyAlignment="1">
      <alignment horizontal="center" vertical="center" wrapText="1"/>
    </xf>
    <xf numFmtId="1" fontId="7" fillId="9" borderId="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18" fillId="11" borderId="2" xfId="1" applyNumberFormat="1" applyFont="1" applyFill="1" applyBorder="1" applyAlignment="1">
      <alignment horizontal="center" vertical="center" wrapText="1"/>
    </xf>
    <xf numFmtId="0" fontId="19" fillId="20" borderId="4" xfId="0" applyFont="1" applyFill="1" applyBorder="1" applyAlignment="1">
      <alignment vertical="top" wrapText="1"/>
    </xf>
    <xf numFmtId="0" fontId="14" fillId="20" borderId="7" xfId="0" applyFont="1" applyFill="1" applyBorder="1" applyAlignment="1">
      <alignment vertical="top" wrapText="1"/>
    </xf>
    <xf numFmtId="0" fontId="0" fillId="20" borderId="7" xfId="0" applyFont="1" applyFill="1" applyBorder="1" applyAlignment="1">
      <alignment vertical="top" wrapText="1"/>
    </xf>
    <xf numFmtId="1" fontId="0" fillId="0" borderId="4" xfId="0" applyNumberFormat="1" applyBorder="1"/>
    <xf numFmtId="0" fontId="14" fillId="0" borderId="0" xfId="0" applyFont="1"/>
    <xf numFmtId="0" fontId="0" fillId="0" borderId="0" xfId="0" applyBorder="1" applyAlignment="1">
      <alignment wrapText="1"/>
    </xf>
    <xf numFmtId="0" fontId="9" fillId="7" borderId="4" xfId="0" applyFont="1" applyFill="1" applyBorder="1" applyAlignment="1">
      <alignment horizontal="center"/>
    </xf>
    <xf numFmtId="0" fontId="2" fillId="8" borderId="4" xfId="0" applyFont="1" applyFill="1" applyBorder="1" applyAlignment="1">
      <alignment horizontal="center"/>
    </xf>
    <xf numFmtId="0" fontId="19" fillId="20" borderId="4" xfId="0" applyFont="1" applyFill="1"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vertical="top" wrapText="1"/>
    </xf>
    <xf numFmtId="0" fontId="0" fillId="0" borderId="5" xfId="0" applyBorder="1" applyAlignment="1">
      <alignment vertical="top" wrapText="1"/>
    </xf>
    <xf numFmtId="0" fontId="3" fillId="0" borderId="4" xfId="0" applyFont="1" applyFill="1" applyBorder="1" applyAlignment="1">
      <alignment vertical="top" wrapText="1"/>
    </xf>
    <xf numFmtId="0" fontId="20" fillId="21" borderId="4" xfId="0" applyFont="1" applyFill="1" applyBorder="1" applyAlignment="1" applyProtection="1">
      <alignment vertical="top" wrapText="1"/>
      <protection locked="0"/>
    </xf>
    <xf numFmtId="0" fontId="0" fillId="0" borderId="4" xfId="0" applyFill="1" applyBorder="1" applyAlignment="1">
      <alignment vertical="top" wrapText="1"/>
    </xf>
    <xf numFmtId="0" fontId="21" fillId="0" borderId="4" xfId="0" applyFont="1" applyFill="1" applyBorder="1" applyAlignment="1" applyProtection="1">
      <alignment vertical="top" wrapText="1"/>
      <protection locked="0"/>
    </xf>
    <xf numFmtId="0" fontId="0" fillId="20" borderId="4" xfId="0" applyFill="1" applyBorder="1" applyAlignment="1">
      <alignment vertical="top" wrapText="1"/>
    </xf>
    <xf numFmtId="0" fontId="3" fillId="15" borderId="8" xfId="0" applyFont="1" applyFill="1" applyBorder="1" applyAlignment="1">
      <alignment horizontal="center" vertical="top"/>
    </xf>
    <xf numFmtId="0" fontId="0" fillId="0" borderId="8" xfId="0" applyBorder="1" applyAlignment="1">
      <alignment horizontal="center" vertical="top"/>
    </xf>
    <xf numFmtId="0" fontId="0" fillId="0" borderId="6" xfId="0" applyBorder="1" applyAlignment="1">
      <alignment horizontal="center" vertical="top"/>
    </xf>
    <xf numFmtId="0" fontId="3" fillId="15" borderId="7" xfId="0" applyFont="1" applyFill="1" applyBorder="1" applyAlignment="1">
      <alignment horizontal="center" vertical="top"/>
    </xf>
    <xf numFmtId="0" fontId="0" fillId="15" borderId="8"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9" fillId="7" borderId="4" xfId="0" applyFont="1" applyFill="1" applyBorder="1" applyAlignment="1">
      <alignment horizontal="center"/>
    </xf>
    <xf numFmtId="0" fontId="2" fillId="8" borderId="4"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11">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
      <font>
        <color rgb="FF9C0006"/>
      </font>
      <fill>
        <patternFill>
          <bgColor theme="0" tint="-4.9989318521683403E-2"/>
        </patternFill>
      </fill>
    </dxf>
    <dxf>
      <font>
        <color rgb="FF9C0006"/>
      </font>
      <fill>
        <patternFill>
          <bgColor rgb="FFFBFBCB"/>
        </patternFill>
      </fill>
    </dxf>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26"/>
  <sheetViews>
    <sheetView tabSelected="1" zoomScaleNormal="100" workbookViewId="0">
      <pane ySplit="3" topLeftCell="A4" activePane="bottomLeft" state="frozen"/>
      <selection activeCell="B1" sqref="B1"/>
      <selection pane="bottomLeft" sqref="A1:L1"/>
    </sheetView>
  </sheetViews>
  <sheetFormatPr defaultColWidth="8.90625" defaultRowHeight="14.5" x14ac:dyDescent="0.35"/>
  <cols>
    <col min="1" max="1" width="12.36328125" style="4" bestFit="1" customWidth="1"/>
    <col min="2" max="12" width="8.36328125" style="4" customWidth="1"/>
    <col min="13" max="16384" width="8.90625" style="4"/>
  </cols>
  <sheetData>
    <row r="1" spans="1:12" ht="23.5" x14ac:dyDescent="0.35">
      <c r="A1" s="83" t="s">
        <v>63</v>
      </c>
      <c r="B1" s="84"/>
      <c r="C1" s="84"/>
      <c r="D1" s="84"/>
      <c r="E1" s="84"/>
      <c r="F1" s="84"/>
      <c r="G1" s="84"/>
      <c r="H1" s="84"/>
      <c r="I1" s="84"/>
      <c r="J1" s="84"/>
      <c r="K1" s="84"/>
      <c r="L1" s="84"/>
    </row>
    <row r="2" spans="1:12" ht="14.4" customHeight="1" x14ac:dyDescent="0.35">
      <c r="A2" s="81"/>
      <c r="B2" s="82"/>
      <c r="C2" s="79" t="s">
        <v>9</v>
      </c>
      <c r="D2" s="80"/>
      <c r="E2" s="80"/>
      <c r="F2" s="77"/>
      <c r="G2" s="78"/>
      <c r="H2" s="76" t="s">
        <v>10</v>
      </c>
      <c r="I2" s="77"/>
      <c r="J2" s="77"/>
      <c r="K2" s="77"/>
      <c r="L2" s="78"/>
    </row>
    <row r="3" spans="1:12" ht="15" customHeight="1" x14ac:dyDescent="0.35">
      <c r="A3" s="3" t="s">
        <v>24</v>
      </c>
      <c r="B3" s="2" t="s">
        <v>25</v>
      </c>
      <c r="C3" s="2" t="s">
        <v>61</v>
      </c>
      <c r="D3" s="2" t="s">
        <v>7</v>
      </c>
      <c r="E3" s="2" t="s">
        <v>8</v>
      </c>
      <c r="F3" s="2" t="s">
        <v>12</v>
      </c>
      <c r="G3" s="3" t="s">
        <v>11</v>
      </c>
      <c r="H3" s="2" t="s">
        <v>61</v>
      </c>
      <c r="I3" s="2" t="s">
        <v>7</v>
      </c>
      <c r="J3" s="2" t="s">
        <v>8</v>
      </c>
      <c r="K3" s="2" t="s">
        <v>12</v>
      </c>
      <c r="L3" s="3" t="s">
        <v>11</v>
      </c>
    </row>
    <row r="4" spans="1:12" ht="15" customHeight="1" x14ac:dyDescent="0.35">
      <c r="A4" s="40" t="s">
        <v>64</v>
      </c>
      <c r="B4" s="40" t="s">
        <v>13</v>
      </c>
      <c r="C4" s="5">
        <f>RSTC!W4</f>
        <v>4</v>
      </c>
      <c r="D4" s="5">
        <f>RE!W4</f>
        <v>4</v>
      </c>
      <c r="E4" s="5">
        <f>NERC!W4</f>
        <v>4</v>
      </c>
      <c r="F4" s="9">
        <f t="shared" ref="F4:F12" si="0">AVERAGE(C4:E4)</f>
        <v>4</v>
      </c>
      <c r="G4" s="10">
        <f t="shared" ref="G4:G12" si="1">(MAX(C4:E4)-MIN(C3:E4))</f>
        <v>0</v>
      </c>
      <c r="H4" s="11">
        <f>RSTC!X4</f>
        <v>13</v>
      </c>
      <c r="I4" s="11">
        <f>RE!X4</f>
        <v>13</v>
      </c>
      <c r="J4" s="11">
        <f>NERC!X4</f>
        <v>12</v>
      </c>
      <c r="K4" s="9">
        <f t="shared" ref="K4:K12" si="2">AVERAGE(H4:J4)</f>
        <v>12.666666666666666</v>
      </c>
      <c r="L4" s="10">
        <f t="shared" ref="L4:L12" si="3">(MAX(H4:J4)-MIN(H4:J4))</f>
        <v>1</v>
      </c>
    </row>
    <row r="5" spans="1:12" ht="15" customHeight="1" x14ac:dyDescent="0.35">
      <c r="A5" s="40" t="s">
        <v>64</v>
      </c>
      <c r="B5" s="40" t="s">
        <v>14</v>
      </c>
      <c r="C5" s="5">
        <f>RSTC!W5</f>
        <v>4</v>
      </c>
      <c r="D5" s="5">
        <f>RE!W5</f>
        <v>4</v>
      </c>
      <c r="E5" s="5">
        <f>NERC!W5</f>
        <v>4</v>
      </c>
      <c r="F5" s="9">
        <f t="shared" si="0"/>
        <v>4</v>
      </c>
      <c r="G5" s="10">
        <f t="shared" si="1"/>
        <v>0</v>
      </c>
      <c r="H5" s="11">
        <f>RSTC!X5</f>
        <v>13</v>
      </c>
      <c r="I5" s="11">
        <f>RE!X5</f>
        <v>12</v>
      </c>
      <c r="J5" s="11">
        <f>NERC!X5</f>
        <v>12</v>
      </c>
      <c r="K5" s="9">
        <f t="shared" si="2"/>
        <v>12.333333333333334</v>
      </c>
      <c r="L5" s="10">
        <f t="shared" si="3"/>
        <v>1</v>
      </c>
    </row>
    <row r="6" spans="1:12" ht="15" customHeight="1" x14ac:dyDescent="0.35">
      <c r="A6" s="40" t="s">
        <v>64</v>
      </c>
      <c r="B6" s="40" t="s">
        <v>15</v>
      </c>
      <c r="C6" s="5">
        <f>RSTC!W6</f>
        <v>4</v>
      </c>
      <c r="D6" s="5">
        <f>RE!W6</f>
        <v>4</v>
      </c>
      <c r="E6" s="5">
        <f>NERC!W6</f>
        <v>4</v>
      </c>
      <c r="F6" s="9">
        <f t="shared" si="0"/>
        <v>4</v>
      </c>
      <c r="G6" s="10">
        <f t="shared" si="1"/>
        <v>0</v>
      </c>
      <c r="H6" s="11">
        <f>RSTC!X6</f>
        <v>13</v>
      </c>
      <c r="I6" s="11">
        <f>RE!X6</f>
        <v>13</v>
      </c>
      <c r="J6" s="11">
        <f>NERC!X6</f>
        <v>12</v>
      </c>
      <c r="K6" s="9">
        <f t="shared" si="2"/>
        <v>12.666666666666666</v>
      </c>
      <c r="L6" s="10">
        <f t="shared" si="3"/>
        <v>1</v>
      </c>
    </row>
    <row r="7" spans="1:12" ht="15" customHeight="1" x14ac:dyDescent="0.35">
      <c r="A7" s="13" t="s">
        <v>66</v>
      </c>
      <c r="B7" s="13" t="s">
        <v>13</v>
      </c>
      <c r="C7" s="5">
        <f>RSTC!W7</f>
        <v>4</v>
      </c>
      <c r="D7" s="5">
        <f>RE!W7</f>
        <v>4</v>
      </c>
      <c r="E7" s="5">
        <f>NERC!W7</f>
        <v>4</v>
      </c>
      <c r="F7" s="9">
        <f t="shared" si="0"/>
        <v>4</v>
      </c>
      <c r="G7" s="10">
        <f t="shared" si="1"/>
        <v>0</v>
      </c>
      <c r="H7" s="11">
        <f>RSTC!X7</f>
        <v>13</v>
      </c>
      <c r="I7" s="11">
        <f>RE!X7</f>
        <v>13</v>
      </c>
      <c r="J7" s="11">
        <f>NERC!X7</f>
        <v>13</v>
      </c>
      <c r="K7" s="9">
        <f t="shared" si="2"/>
        <v>13</v>
      </c>
      <c r="L7" s="10">
        <f t="shared" si="3"/>
        <v>0</v>
      </c>
    </row>
    <row r="8" spans="1:12" ht="15" customHeight="1" x14ac:dyDescent="0.35">
      <c r="A8" s="13" t="s">
        <v>66</v>
      </c>
      <c r="B8" s="13" t="s">
        <v>14</v>
      </c>
      <c r="C8" s="5">
        <f>RSTC!W8</f>
        <v>4</v>
      </c>
      <c r="D8" s="5">
        <f>RE!W8</f>
        <v>4</v>
      </c>
      <c r="E8" s="5">
        <f>NERC!W8</f>
        <v>4</v>
      </c>
      <c r="F8" s="9">
        <f t="shared" si="0"/>
        <v>4</v>
      </c>
      <c r="G8" s="10">
        <f t="shared" si="1"/>
        <v>0</v>
      </c>
      <c r="H8" s="11">
        <f>RSTC!X8</f>
        <v>13</v>
      </c>
      <c r="I8" s="11">
        <f>RE!X8</f>
        <v>13</v>
      </c>
      <c r="J8" s="11">
        <f>NERC!X8</f>
        <v>13</v>
      </c>
      <c r="K8" s="9">
        <f t="shared" si="2"/>
        <v>13</v>
      </c>
      <c r="L8" s="10">
        <f t="shared" si="3"/>
        <v>0</v>
      </c>
    </row>
    <row r="9" spans="1:12" ht="15" customHeight="1" x14ac:dyDescent="0.35">
      <c r="A9" s="13" t="s">
        <v>66</v>
      </c>
      <c r="B9" s="13" t="s">
        <v>15</v>
      </c>
      <c r="C9" s="5">
        <f>RSTC!W9</f>
        <v>4</v>
      </c>
      <c r="D9" s="5">
        <f>RE!W9</f>
        <v>4</v>
      </c>
      <c r="E9" s="5">
        <f>NERC!W9</f>
        <v>4</v>
      </c>
      <c r="F9" s="9">
        <f t="shared" si="0"/>
        <v>4</v>
      </c>
      <c r="G9" s="10">
        <f t="shared" si="1"/>
        <v>0</v>
      </c>
      <c r="H9" s="11">
        <f>RSTC!X9</f>
        <v>13</v>
      </c>
      <c r="I9" s="11">
        <f>RE!X9</f>
        <v>12</v>
      </c>
      <c r="J9" s="11">
        <f>NERC!X9</f>
        <v>13</v>
      </c>
      <c r="K9" s="9">
        <f t="shared" si="2"/>
        <v>12.666666666666666</v>
      </c>
      <c r="L9" s="10">
        <f t="shared" si="3"/>
        <v>1</v>
      </c>
    </row>
    <row r="10" spans="1:12" ht="15" customHeight="1" x14ac:dyDescent="0.35">
      <c r="A10" s="13" t="s">
        <v>66</v>
      </c>
      <c r="B10" s="13" t="s">
        <v>16</v>
      </c>
      <c r="C10" s="5">
        <f>RSTC!W10</f>
        <v>4</v>
      </c>
      <c r="D10" s="5">
        <f>RE!W10</f>
        <v>4</v>
      </c>
      <c r="E10" s="5">
        <f>NERC!W10</f>
        <v>4</v>
      </c>
      <c r="F10" s="9">
        <f t="shared" si="0"/>
        <v>4</v>
      </c>
      <c r="G10" s="10">
        <f t="shared" si="1"/>
        <v>0</v>
      </c>
      <c r="H10" s="11">
        <f>RSTC!X10</f>
        <v>13</v>
      </c>
      <c r="I10" s="11">
        <f>RE!X10</f>
        <v>13</v>
      </c>
      <c r="J10" s="11">
        <f>NERC!X10</f>
        <v>13</v>
      </c>
      <c r="K10" s="9">
        <f t="shared" si="2"/>
        <v>13</v>
      </c>
      <c r="L10" s="10">
        <f t="shared" si="3"/>
        <v>0</v>
      </c>
    </row>
    <row r="11" spans="1:12" ht="15" customHeight="1" x14ac:dyDescent="0.35">
      <c r="A11" s="13" t="s">
        <v>66</v>
      </c>
      <c r="B11" s="13" t="s">
        <v>17</v>
      </c>
      <c r="C11" s="5">
        <f>RSTC!W11</f>
        <v>4</v>
      </c>
      <c r="D11" s="5">
        <f>RE!W11</f>
        <v>3</v>
      </c>
      <c r="E11" s="5">
        <f>NERC!W11</f>
        <v>4</v>
      </c>
      <c r="F11" s="9">
        <f t="shared" si="0"/>
        <v>3.6666666666666665</v>
      </c>
      <c r="G11" s="10">
        <f t="shared" si="1"/>
        <v>1</v>
      </c>
      <c r="H11" s="11">
        <f>RSTC!X11</f>
        <v>13</v>
      </c>
      <c r="I11" s="11">
        <f>RE!X11</f>
        <v>13</v>
      </c>
      <c r="J11" s="11">
        <f>NERC!X11</f>
        <v>13</v>
      </c>
      <c r="K11" s="9">
        <f t="shared" si="2"/>
        <v>13</v>
      </c>
      <c r="L11" s="10">
        <f t="shared" si="3"/>
        <v>0</v>
      </c>
    </row>
    <row r="12" spans="1:12" ht="15" customHeight="1" x14ac:dyDescent="0.35">
      <c r="A12" s="13" t="s">
        <v>66</v>
      </c>
      <c r="B12" s="13" t="s">
        <v>18</v>
      </c>
      <c r="C12" s="5">
        <f>RSTC!W12</f>
        <v>4</v>
      </c>
      <c r="D12" s="5">
        <f>RE!W12</f>
        <v>3</v>
      </c>
      <c r="E12" s="5">
        <f>NERC!W12</f>
        <v>4</v>
      </c>
      <c r="F12" s="9">
        <f t="shared" si="0"/>
        <v>3.6666666666666665</v>
      </c>
      <c r="G12" s="10">
        <f t="shared" si="1"/>
        <v>1</v>
      </c>
      <c r="H12" s="11">
        <f>RSTC!X12</f>
        <v>13</v>
      </c>
      <c r="I12" s="11">
        <f>RE!X12</f>
        <v>13</v>
      </c>
      <c r="J12" s="11">
        <f>NERC!X12</f>
        <v>13</v>
      </c>
      <c r="K12" s="9">
        <f t="shared" si="2"/>
        <v>13</v>
      </c>
      <c r="L12" s="10">
        <f t="shared" si="3"/>
        <v>0</v>
      </c>
    </row>
    <row r="13" spans="1:12" ht="15" customHeight="1" x14ac:dyDescent="0.35">
      <c r="A13" s="40" t="s">
        <v>67</v>
      </c>
      <c r="B13" s="40" t="s">
        <v>13</v>
      </c>
      <c r="C13" s="5">
        <f>RSTC!W13</f>
        <v>4</v>
      </c>
      <c r="D13" s="5">
        <f>RE!W13</f>
        <v>3</v>
      </c>
      <c r="E13" s="5">
        <f>NERC!W13</f>
        <v>4</v>
      </c>
      <c r="F13" s="9">
        <f t="shared" ref="F13:F26" si="4">AVERAGE(C13:E13)</f>
        <v>3.6666666666666665</v>
      </c>
      <c r="G13" s="10">
        <f t="shared" ref="G13:G26" si="5">(MAX(C13:E13)-MIN(C12:E13))</f>
        <v>1</v>
      </c>
      <c r="H13" s="11">
        <f>RSTC!X13</f>
        <v>13</v>
      </c>
      <c r="I13" s="11">
        <f>RE!X13</f>
        <v>13</v>
      </c>
      <c r="J13" s="11">
        <f>NERC!X13</f>
        <v>13</v>
      </c>
      <c r="K13" s="9">
        <f t="shared" ref="K13:K26" si="6">AVERAGE(H13:J13)</f>
        <v>13</v>
      </c>
      <c r="L13" s="10">
        <f>(MAX(H13:J13)-MIN(H13:J13))</f>
        <v>0</v>
      </c>
    </row>
    <row r="14" spans="1:12" ht="15" customHeight="1" x14ac:dyDescent="0.35">
      <c r="A14" s="13" t="s">
        <v>68</v>
      </c>
      <c r="B14" s="13" t="s">
        <v>13</v>
      </c>
      <c r="C14" s="5">
        <f>RSTC!W14</f>
        <v>4</v>
      </c>
      <c r="D14" s="5">
        <f>RE!W14</f>
        <v>4</v>
      </c>
      <c r="E14" s="5">
        <f>NERC!W14</f>
        <v>4</v>
      </c>
      <c r="F14" s="9">
        <f t="shared" si="4"/>
        <v>4</v>
      </c>
      <c r="G14" s="10">
        <f t="shared" si="5"/>
        <v>1</v>
      </c>
      <c r="H14" s="11">
        <f>RSTC!X14</f>
        <v>13</v>
      </c>
      <c r="I14" s="11">
        <f>RE!X14</f>
        <v>13</v>
      </c>
      <c r="J14" s="11">
        <f>NERC!X14</f>
        <v>13</v>
      </c>
      <c r="K14" s="9">
        <f t="shared" si="6"/>
        <v>13</v>
      </c>
      <c r="L14" s="10">
        <f t="shared" ref="L14:L26" si="7">(MAX(H14:J14)-MIN(H14:J14))</f>
        <v>0</v>
      </c>
    </row>
    <row r="15" spans="1:12" ht="15" customHeight="1" x14ac:dyDescent="0.35">
      <c r="A15" s="13" t="s">
        <v>68</v>
      </c>
      <c r="B15" s="13" t="s">
        <v>14</v>
      </c>
      <c r="C15" s="5">
        <f>RSTC!W15</f>
        <v>4</v>
      </c>
      <c r="D15" s="5">
        <f>RE!W15</f>
        <v>4</v>
      </c>
      <c r="E15" s="5">
        <f>NERC!W15</f>
        <v>4</v>
      </c>
      <c r="F15" s="9">
        <f t="shared" si="4"/>
        <v>4</v>
      </c>
      <c r="G15" s="10">
        <f t="shared" si="5"/>
        <v>0</v>
      </c>
      <c r="H15" s="11">
        <f>RSTC!X15</f>
        <v>13</v>
      </c>
      <c r="I15" s="11">
        <f>RE!X15</f>
        <v>13</v>
      </c>
      <c r="J15" s="11">
        <f>NERC!X15</f>
        <v>13</v>
      </c>
      <c r="K15" s="9">
        <f t="shared" si="6"/>
        <v>13</v>
      </c>
      <c r="L15" s="10">
        <f t="shared" si="7"/>
        <v>0</v>
      </c>
    </row>
    <row r="16" spans="1:12" ht="15" customHeight="1" x14ac:dyDescent="0.35">
      <c r="A16" s="13" t="s">
        <v>68</v>
      </c>
      <c r="B16" s="13" t="s">
        <v>15</v>
      </c>
      <c r="C16" s="5">
        <f>RSTC!W16</f>
        <v>4</v>
      </c>
      <c r="D16" s="5">
        <f>RE!W16</f>
        <v>4</v>
      </c>
      <c r="E16" s="5">
        <f>NERC!W16</f>
        <v>4</v>
      </c>
      <c r="F16" s="9">
        <f t="shared" si="4"/>
        <v>4</v>
      </c>
      <c r="G16" s="10">
        <f t="shared" si="5"/>
        <v>0</v>
      </c>
      <c r="H16" s="11">
        <f>RSTC!X16</f>
        <v>13</v>
      </c>
      <c r="I16" s="11">
        <f>RE!X16</f>
        <v>13</v>
      </c>
      <c r="J16" s="11">
        <f>NERC!X16</f>
        <v>13</v>
      </c>
      <c r="K16" s="9">
        <f t="shared" si="6"/>
        <v>13</v>
      </c>
      <c r="L16" s="10">
        <f t="shared" si="7"/>
        <v>0</v>
      </c>
    </row>
    <row r="17" spans="1:12" ht="15" customHeight="1" x14ac:dyDescent="0.35">
      <c r="A17" s="13" t="s">
        <v>68</v>
      </c>
      <c r="B17" s="13" t="s">
        <v>16</v>
      </c>
      <c r="C17" s="5">
        <f>RSTC!W17</f>
        <v>3</v>
      </c>
      <c r="D17" s="5">
        <f>RE!W17</f>
        <v>4</v>
      </c>
      <c r="E17" s="5">
        <f>NERC!W17</f>
        <v>3</v>
      </c>
      <c r="F17" s="9">
        <f t="shared" si="4"/>
        <v>3.3333333333333335</v>
      </c>
      <c r="G17" s="10">
        <f t="shared" si="5"/>
        <v>1</v>
      </c>
      <c r="H17" s="11">
        <f>RSTC!X17</f>
        <v>10</v>
      </c>
      <c r="I17" s="11">
        <f>RE!X17</f>
        <v>11</v>
      </c>
      <c r="J17" s="11">
        <f>NERC!X17</f>
        <v>11</v>
      </c>
      <c r="K17" s="9">
        <f t="shared" si="6"/>
        <v>10.666666666666666</v>
      </c>
      <c r="L17" s="10">
        <f t="shared" si="7"/>
        <v>1</v>
      </c>
    </row>
    <row r="18" spans="1:12" ht="15" customHeight="1" x14ac:dyDescent="0.35">
      <c r="A18" s="13" t="s">
        <v>68</v>
      </c>
      <c r="B18" s="13" t="s">
        <v>17</v>
      </c>
      <c r="C18" s="5">
        <f>RSTC!W18</f>
        <v>4</v>
      </c>
      <c r="D18" s="5">
        <f>RE!W18</f>
        <v>4</v>
      </c>
      <c r="E18" s="5">
        <f>NERC!W18</f>
        <v>4</v>
      </c>
      <c r="F18" s="9">
        <f t="shared" si="4"/>
        <v>4</v>
      </c>
      <c r="G18" s="10">
        <f t="shared" si="5"/>
        <v>1</v>
      </c>
      <c r="H18" s="11">
        <f>RSTC!X18</f>
        <v>12</v>
      </c>
      <c r="I18" s="11">
        <f>RE!X18</f>
        <v>13</v>
      </c>
      <c r="J18" s="11">
        <f>NERC!X18</f>
        <v>13</v>
      </c>
      <c r="K18" s="9">
        <f t="shared" si="6"/>
        <v>12.666666666666666</v>
      </c>
      <c r="L18" s="10">
        <f t="shared" si="7"/>
        <v>1</v>
      </c>
    </row>
    <row r="19" spans="1:12" ht="15" customHeight="1" x14ac:dyDescent="0.35">
      <c r="A19" s="13" t="s">
        <v>68</v>
      </c>
      <c r="B19" s="13" t="s">
        <v>18</v>
      </c>
      <c r="C19" s="5">
        <f>RSTC!W19</f>
        <v>4</v>
      </c>
      <c r="D19" s="5">
        <f>RE!W19</f>
        <v>4</v>
      </c>
      <c r="E19" s="5">
        <f>NERC!W19</f>
        <v>3</v>
      </c>
      <c r="F19" s="9">
        <f t="shared" si="4"/>
        <v>3.6666666666666665</v>
      </c>
      <c r="G19" s="10">
        <f t="shared" si="5"/>
        <v>1</v>
      </c>
      <c r="H19" s="11">
        <f>RSTC!X19</f>
        <v>11</v>
      </c>
      <c r="I19" s="11">
        <f>RE!X19</f>
        <v>13</v>
      </c>
      <c r="J19" s="11">
        <f>NERC!X19</f>
        <v>12</v>
      </c>
      <c r="K19" s="9">
        <f t="shared" si="6"/>
        <v>12</v>
      </c>
      <c r="L19" s="10">
        <f t="shared" si="7"/>
        <v>2</v>
      </c>
    </row>
    <row r="20" spans="1:12" ht="15" customHeight="1" x14ac:dyDescent="0.35">
      <c r="A20" s="13" t="s">
        <v>68</v>
      </c>
      <c r="B20" s="13" t="s">
        <v>19</v>
      </c>
      <c r="C20" s="5">
        <f>RSTC!W20</f>
        <v>4</v>
      </c>
      <c r="D20" s="5">
        <f>RE!W20</f>
        <v>4</v>
      </c>
      <c r="E20" s="5">
        <f>NERC!W20</f>
        <v>4</v>
      </c>
      <c r="F20" s="9">
        <f t="shared" si="4"/>
        <v>4</v>
      </c>
      <c r="G20" s="10">
        <f t="shared" si="5"/>
        <v>1</v>
      </c>
      <c r="H20" s="11">
        <f>RSTC!X20</f>
        <v>12</v>
      </c>
      <c r="I20" s="11">
        <f>RE!X20</f>
        <v>12</v>
      </c>
      <c r="J20" s="11">
        <f>NERC!X20</f>
        <v>12</v>
      </c>
      <c r="K20" s="9">
        <f t="shared" si="6"/>
        <v>12</v>
      </c>
      <c r="L20" s="10">
        <f t="shared" si="7"/>
        <v>0</v>
      </c>
    </row>
    <row r="21" spans="1:12" ht="15" customHeight="1" x14ac:dyDescent="0.35">
      <c r="A21" s="13" t="s">
        <v>68</v>
      </c>
      <c r="B21" s="13" t="s">
        <v>20</v>
      </c>
      <c r="C21" s="5">
        <f>RSTC!W21</f>
        <v>4</v>
      </c>
      <c r="D21" s="5">
        <f>RE!W21</f>
        <v>4</v>
      </c>
      <c r="E21" s="5">
        <f>NERC!W21</f>
        <v>3</v>
      </c>
      <c r="F21" s="9">
        <f t="shared" si="4"/>
        <v>3.6666666666666665</v>
      </c>
      <c r="G21" s="10">
        <f t="shared" si="5"/>
        <v>1</v>
      </c>
      <c r="H21" s="11">
        <f>RSTC!X21</f>
        <v>12</v>
      </c>
      <c r="I21" s="11">
        <f>RE!X21</f>
        <v>12</v>
      </c>
      <c r="J21" s="11">
        <f>NERC!X21</f>
        <v>12</v>
      </c>
      <c r="K21" s="9">
        <f t="shared" si="6"/>
        <v>12</v>
      </c>
      <c r="L21" s="10">
        <f t="shared" si="7"/>
        <v>0</v>
      </c>
    </row>
    <row r="22" spans="1:12" ht="15" customHeight="1" x14ac:dyDescent="0.35">
      <c r="A22" s="13" t="s">
        <v>68</v>
      </c>
      <c r="B22" s="13" t="s">
        <v>21</v>
      </c>
      <c r="C22" s="5">
        <f>RSTC!W22</f>
        <v>4</v>
      </c>
      <c r="D22" s="5">
        <f>RE!W22</f>
        <v>4</v>
      </c>
      <c r="E22" s="5">
        <f>NERC!W22</f>
        <v>4</v>
      </c>
      <c r="F22" s="9">
        <f t="shared" si="4"/>
        <v>4</v>
      </c>
      <c r="G22" s="10">
        <f t="shared" si="5"/>
        <v>1</v>
      </c>
      <c r="H22" s="11">
        <f>RSTC!X22</f>
        <v>12</v>
      </c>
      <c r="I22" s="11">
        <f>RE!X22</f>
        <v>13</v>
      </c>
      <c r="J22" s="11">
        <f>NERC!X22</f>
        <v>13</v>
      </c>
      <c r="K22" s="9">
        <f t="shared" si="6"/>
        <v>12.666666666666666</v>
      </c>
      <c r="L22" s="10">
        <f t="shared" si="7"/>
        <v>1</v>
      </c>
    </row>
    <row r="23" spans="1:12" ht="15" customHeight="1" x14ac:dyDescent="0.35">
      <c r="A23" s="13" t="s">
        <v>68</v>
      </c>
      <c r="B23" s="13" t="s">
        <v>22</v>
      </c>
      <c r="C23" s="5">
        <f>RSTC!W23</f>
        <v>4</v>
      </c>
      <c r="D23" s="5">
        <f>RE!W23</f>
        <v>4</v>
      </c>
      <c r="E23" s="5">
        <f>NERC!W23</f>
        <v>3</v>
      </c>
      <c r="F23" s="9">
        <f t="shared" si="4"/>
        <v>3.6666666666666665</v>
      </c>
      <c r="G23" s="10">
        <f t="shared" si="5"/>
        <v>1</v>
      </c>
      <c r="H23" s="11">
        <f>RSTC!X23</f>
        <v>11</v>
      </c>
      <c r="I23" s="11">
        <f>RE!X23</f>
        <v>13</v>
      </c>
      <c r="J23" s="11">
        <f>NERC!X23</f>
        <v>12</v>
      </c>
      <c r="K23" s="9">
        <f t="shared" si="6"/>
        <v>12</v>
      </c>
      <c r="L23" s="10">
        <f t="shared" si="7"/>
        <v>2</v>
      </c>
    </row>
    <row r="24" spans="1:12" ht="15" customHeight="1" x14ac:dyDescent="0.35">
      <c r="A24" s="13" t="s">
        <v>68</v>
      </c>
      <c r="B24" s="13" t="s">
        <v>23</v>
      </c>
      <c r="C24" s="5">
        <f>RSTC!W24</f>
        <v>4</v>
      </c>
      <c r="D24" s="5">
        <f>RE!W24</f>
        <v>4</v>
      </c>
      <c r="E24" s="5">
        <f>NERC!W24</f>
        <v>4</v>
      </c>
      <c r="F24" s="9">
        <f t="shared" si="4"/>
        <v>4</v>
      </c>
      <c r="G24" s="10">
        <f t="shared" si="5"/>
        <v>1</v>
      </c>
      <c r="H24" s="11">
        <f>RSTC!X24</f>
        <v>12</v>
      </c>
      <c r="I24" s="11">
        <f>RE!X24</f>
        <v>12</v>
      </c>
      <c r="J24" s="11">
        <f>NERC!X24</f>
        <v>12</v>
      </c>
      <c r="K24" s="9">
        <f t="shared" si="6"/>
        <v>12</v>
      </c>
      <c r="L24" s="10">
        <f t="shared" si="7"/>
        <v>0</v>
      </c>
    </row>
    <row r="25" spans="1:12" ht="15" customHeight="1" x14ac:dyDescent="0.35">
      <c r="A25" s="13" t="s">
        <v>68</v>
      </c>
      <c r="B25" s="13" t="s">
        <v>31</v>
      </c>
      <c r="C25" s="5">
        <f>RSTC!W25</f>
        <v>4</v>
      </c>
      <c r="D25" s="5">
        <f>RE!W25</f>
        <v>4</v>
      </c>
      <c r="E25" s="5">
        <f>NERC!W25</f>
        <v>4</v>
      </c>
      <c r="F25" s="9">
        <f t="shared" si="4"/>
        <v>4</v>
      </c>
      <c r="G25" s="10">
        <f t="shared" si="5"/>
        <v>0</v>
      </c>
      <c r="H25" s="11">
        <f>RSTC!X25</f>
        <v>12</v>
      </c>
      <c r="I25" s="11">
        <f>RE!X25</f>
        <v>13</v>
      </c>
      <c r="J25" s="11">
        <f>NERC!X25</f>
        <v>11</v>
      </c>
      <c r="K25" s="9">
        <f t="shared" si="6"/>
        <v>12</v>
      </c>
      <c r="L25" s="10">
        <f t="shared" si="7"/>
        <v>2</v>
      </c>
    </row>
    <row r="26" spans="1:12" ht="15" customHeight="1" x14ac:dyDescent="0.35">
      <c r="A26" s="13" t="s">
        <v>68</v>
      </c>
      <c r="B26" s="13" t="s">
        <v>32</v>
      </c>
      <c r="C26" s="5">
        <f>RSTC!W26</f>
        <v>4</v>
      </c>
      <c r="D26" s="5">
        <f>RE!W26</f>
        <v>4</v>
      </c>
      <c r="E26" s="5">
        <f>NERC!W26</f>
        <v>4</v>
      </c>
      <c r="F26" s="9">
        <f t="shared" si="4"/>
        <v>4</v>
      </c>
      <c r="G26" s="10">
        <f t="shared" si="5"/>
        <v>0</v>
      </c>
      <c r="H26" s="11">
        <f>RSTC!X26</f>
        <v>13</v>
      </c>
      <c r="I26" s="11">
        <f>RE!X26</f>
        <v>13</v>
      </c>
      <c r="J26" s="11">
        <f>NERC!X26</f>
        <v>12</v>
      </c>
      <c r="K26" s="9">
        <f t="shared" si="6"/>
        <v>12.666666666666666</v>
      </c>
      <c r="L26" s="10">
        <f t="shared" si="7"/>
        <v>1</v>
      </c>
    </row>
  </sheetData>
  <sheetProtection sort="0" autoFilter="0"/>
  <autoFilter ref="A3:L26"/>
  <mergeCells count="4">
    <mergeCell ref="H2:L2"/>
    <mergeCell ref="C2:G2"/>
    <mergeCell ref="A2:B2"/>
    <mergeCell ref="A1:L1"/>
  </mergeCells>
  <conditionalFormatting sqref="C4:E26">
    <cfRule type="cellIs" dxfId="10" priority="5" operator="lessThan">
      <formula>2</formula>
    </cfRule>
    <cfRule type="cellIs" dxfId="9" priority="6" operator="lessThan">
      <formula>4</formula>
    </cfRule>
    <cfRule type="cellIs" dxfId="8" priority="7" stopIfTrue="1" operator="lessThan">
      <formula>4</formula>
    </cfRule>
  </conditionalFormatting>
  <conditionalFormatting sqref="H4:J26">
    <cfRule type="cellIs" dxfId="7" priority="1" operator="lessThan">
      <formula>10</formula>
    </cfRule>
    <cfRule type="cellIs" dxfId="6" priority="2" operator="lessThan">
      <formula>11</formula>
    </cfRule>
    <cfRule type="cellIs" dxfId="5" priority="3" operator="lessThan">
      <formula>12</formula>
    </cfRule>
    <cfRule type="cellIs" dxfId="4" priority="4" operator="lessThan">
      <formula>13</formula>
    </cfRule>
  </conditionalFormatting>
  <pageMargins left="0.25" right="0.25" top="0.75" bottom="0.75" header="0.3" footer="0.3"/>
  <pageSetup orientation="landscape" r:id="rId1"/>
  <headerFooter>
    <oddHeader>&amp;C&amp;"-,Bold"&amp;14&amp;F</oddHeader>
    <oddFooter>&amp;L&amp;D, &amp;T&amp;C&amp;A&amp;R&amp;P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0" zoomScaleNormal="80" workbookViewId="0">
      <selection activeCell="A12" sqref="A12"/>
    </sheetView>
  </sheetViews>
  <sheetFormatPr defaultRowHeight="14.5" x14ac:dyDescent="0.35"/>
  <cols>
    <col min="1" max="1" width="13.453125" style="13" customWidth="1"/>
    <col min="2" max="2" width="8.08984375" style="13" customWidth="1"/>
    <col min="3" max="3" width="116" style="12" customWidth="1"/>
    <col min="4" max="4" width="17.36328125" style="63" bestFit="1" customWidth="1"/>
    <col min="5" max="5" width="16.36328125" style="63" bestFit="1" customWidth="1"/>
    <col min="6" max="6" width="96.90625" style="64" customWidth="1"/>
    <col min="7" max="7" width="15.6328125" style="13" customWidth="1"/>
    <col min="8" max="8" width="21.08984375" style="13" customWidth="1"/>
    <col min="9" max="9" width="15.6328125" customWidth="1"/>
  </cols>
  <sheetData>
    <row r="1" spans="1:8" x14ac:dyDescent="0.35">
      <c r="A1" s="14"/>
      <c r="B1" s="15"/>
      <c r="C1" s="44"/>
      <c r="D1" s="50"/>
      <c r="E1" s="51"/>
      <c r="F1" s="52"/>
      <c r="G1" s="36"/>
      <c r="H1" s="37"/>
    </row>
    <row r="2" spans="1:8" hidden="1" x14ac:dyDescent="0.35">
      <c r="A2" s="14"/>
      <c r="B2" s="15"/>
      <c r="C2" s="44"/>
      <c r="D2" s="53"/>
      <c r="E2" s="54"/>
      <c r="F2" s="55"/>
    </row>
    <row r="3" spans="1:8" ht="54.5" x14ac:dyDescent="0.35">
      <c r="A3" s="17" t="s">
        <v>0</v>
      </c>
      <c r="B3" s="18" t="s">
        <v>6</v>
      </c>
      <c r="C3" s="16" t="s">
        <v>62</v>
      </c>
      <c r="D3" s="56" t="s">
        <v>91</v>
      </c>
      <c r="E3" s="57" t="s">
        <v>92</v>
      </c>
      <c r="F3" s="58" t="s">
        <v>93</v>
      </c>
      <c r="G3" s="36" t="s">
        <v>94</v>
      </c>
      <c r="H3" s="37" t="s">
        <v>95</v>
      </c>
    </row>
    <row r="4" spans="1:8" ht="228" customHeight="1" x14ac:dyDescent="0.35">
      <c r="A4" s="40" t="s">
        <v>64</v>
      </c>
      <c r="B4" s="40" t="s">
        <v>13</v>
      </c>
      <c r="C4" s="45" t="s">
        <v>65</v>
      </c>
      <c r="D4" s="59" t="str">
        <f>CONCATENATE("Delta:",'2022 Summary'!$G4,""&amp;CHAR(10)&amp;"RSTC:",'2022 Summary'!$C4,""&amp;CHAR(10)&amp;"RE:",'2022 Summary'!$D4,""&amp;CHAR(10)&amp;"NERC:",'2022 Summary'!$E4)</f>
        <v>Delta:0
RSTC:4
RE:4
NERC:4</v>
      </c>
      <c r="E4" s="60" t="str">
        <f>CONCATENATE("Delta:",'2022 Summary'!$L4,""&amp;CHAR(10)&amp;"RSTC:",'2022 Summary'!$H4,""&amp;CHAR(10)&amp;"RE:",'2022 Summary'!$I4,""&amp;CHAR(10)&amp;"NERC:",'2022 Summary'!$J4)</f>
        <v>Delta:1
RSTC:13
RE:13
NERC:12</v>
      </c>
      <c r="F4" s="61" t="str">
        <f>CONCATENATE("RSTC: ",IF(RSTC!$Y4=0,"No comment",RSTC!$Y4),""&amp;CHAR(10)&amp;""&amp;CHAR(10)&amp;"RE: ",IF(RE!$Y4=0,"No comment",RE!$Y4),""&amp;CHAR(10)&amp;""&amp;CHAR(10)&amp;"NERC: ",IF(NERC!$Y4=0,"No comment",NERC!$Y4))</f>
        <v xml:space="preserve">RSTC: No comment
RE: No comment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4" s="62">
        <f>'2022 Summary'!G4</f>
        <v>0</v>
      </c>
      <c r="H4" s="62">
        <f>'2022 Summary'!L4</f>
        <v>1</v>
      </c>
    </row>
    <row r="5" spans="1:8" ht="218.25" customHeight="1" x14ac:dyDescent="0.35">
      <c r="A5" s="40" t="s">
        <v>64</v>
      </c>
      <c r="B5" s="40" t="s">
        <v>14</v>
      </c>
      <c r="C5" s="46" t="s">
        <v>70</v>
      </c>
      <c r="D5" s="59" t="str">
        <f>CONCATENATE("Delta:",'2022 Summary'!$G5,""&amp;CHAR(10)&amp;"RSTC:",'2022 Summary'!$C5,""&amp;CHAR(10)&amp;"RE:",'2022 Summary'!$D5,""&amp;CHAR(10)&amp;"NERC:",'2022 Summary'!$E5)</f>
        <v>Delta:0
RSTC:4
RE:4
NERC:4</v>
      </c>
      <c r="E5" s="60" t="str">
        <f>CONCATENATE("Delta:",'2022 Summary'!$L5,""&amp;CHAR(10)&amp;"RSTC:",'2022 Summary'!$H5,""&amp;CHAR(10)&amp;"RE:",'2022 Summary'!$I5,""&amp;CHAR(10)&amp;"NERC:",'2022 Summary'!$J5)</f>
        <v>Delta:1
RSTC:13
RE:12
NERC:12</v>
      </c>
      <c r="F5" s="61" t="str">
        <f>CONCATENATE("RSTC: ",IF(RSTC!$Y5=0,"No comment",RSTC!$Y5),""&amp;CHAR(10)&amp;""&amp;CHAR(10)&amp;"RE: ",IF(RE!$Y5=0,"No comment",RE!$Y5),""&amp;CHAR(10)&amp;""&amp;CHAR(10)&amp;"NERC: ",IF(NERC!$Y5=0,"No comment",NERC!$Y5))</f>
        <v xml:space="preserve">RSTC: No comment
RE: Q6-Definition of System Operator:  An individual at a Control Center of a Balancing Authority, Transmission Operator, or Reliability Coordinator, who operates or directs the operation of the Bulk Electric System (BES) in Real-Time. An entity could state they have System Operators who are NOT performing reliability-related tasks.  And since PER-005 allows the entity to define what are reliability-related tasks and which are not, the entity can easily get around the PER-003 requirement. PER-003 should state: Each Transmission Operator shall staff its Real-time operating positions that issues Operating Instructions with System Operators who have demonstrated minimum competency in the areas listed by obtaining and maintaining one of the following valid NERC certificates.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5" s="62">
        <f>'2022 Summary'!G5</f>
        <v>0</v>
      </c>
      <c r="H5" s="62">
        <f>'2022 Summary'!L5</f>
        <v>1</v>
      </c>
    </row>
    <row r="6" spans="1:8" ht="203" x14ac:dyDescent="0.35">
      <c r="A6" s="40" t="s">
        <v>64</v>
      </c>
      <c r="B6" s="40" t="s">
        <v>15</v>
      </c>
      <c r="C6" s="42" t="s">
        <v>71</v>
      </c>
      <c r="D6" s="59" t="str">
        <f>CONCATENATE("Delta:",'2022 Summary'!$G6,""&amp;CHAR(10)&amp;"RSTC:",'2022 Summary'!$C6,""&amp;CHAR(10)&amp;"RE:",'2022 Summary'!$D6,""&amp;CHAR(10)&amp;"NERC:",'2022 Summary'!$E6)</f>
        <v>Delta:0
RSTC:4
RE:4
NERC:4</v>
      </c>
      <c r="E6" s="60" t="str">
        <f>CONCATENATE("Delta:",'2022 Summary'!$L6,""&amp;CHAR(10)&amp;"RSTC:",'2022 Summary'!$H6,""&amp;CHAR(10)&amp;"RE:",'2022 Summary'!$I6,""&amp;CHAR(10)&amp;"NERC:",'2022 Summary'!$J6)</f>
        <v>Delta:1
RSTC:13
RE:13
NERC:12</v>
      </c>
      <c r="F6" s="61" t="str">
        <f>CONCATENATE("RSTC: ",IF(RSTC!$Y6=0,"No comment",RSTC!$Y6),""&amp;CHAR(10)&amp;""&amp;CHAR(10)&amp;"RE: ",IF(RE!$Y6=0,"No comment",RE!$Y6),""&amp;CHAR(10)&amp;""&amp;CHAR(10)&amp;"NERC: ",IF(NERC!$Y6=0,"No comment",NERC!$Y6))</f>
        <v xml:space="preserve">RSTC: No comment
RE: No comment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6" s="62">
        <f>'2022 Summary'!G6</f>
        <v>0</v>
      </c>
      <c r="H6" s="62">
        <f>'2022 Summary'!L6</f>
        <v>1</v>
      </c>
    </row>
    <row r="7" spans="1:8" ht="275.5" x14ac:dyDescent="0.35">
      <c r="A7" s="13" t="s">
        <v>66</v>
      </c>
      <c r="B7" s="13" t="s">
        <v>13</v>
      </c>
      <c r="C7" s="42" t="s">
        <v>72</v>
      </c>
      <c r="D7" s="59" t="str">
        <f>CONCATENATE("Delta:",'2022 Summary'!$G7,""&amp;CHAR(10)&amp;"RSTC:",'2022 Summary'!$C7,""&amp;CHAR(10)&amp;"RE:",'2022 Summary'!$D7,""&amp;CHAR(10)&amp;"NERC:",'2022 Summary'!$E7)</f>
        <v>Delta:0
RSTC:4
RE:4
NERC:4</v>
      </c>
      <c r="E7" s="60" t="str">
        <f>CONCATENATE("Delta:",'2022 Summary'!$L7,""&amp;CHAR(10)&amp;"RSTC:",'2022 Summary'!$H7,""&amp;CHAR(10)&amp;"RE:",'2022 Summary'!$I7,""&amp;CHAR(10)&amp;"NERC:",'2022 Summary'!$J7)</f>
        <v>Delta:0
RSTC:13
RE:13
NERC:13</v>
      </c>
      <c r="F7" s="61" t="str">
        <f>CONCATENATE("RSTC: ",IF(RSTC!$Y7=0,"No comment",RSTC!$Y7),""&amp;CHAR(10)&amp;""&amp;CHAR(10)&amp;"RE: ",IF(RE!$Y7=0,"No comment",RE!$Y7),""&amp;CHAR(10)&amp;""&amp;CHAR(10)&amp;"NERC: ",IF(NERC!$Y7=0,"No comment",NERC!$Y7))</f>
        <v>RSTC: No comment
RE: No comment
NERC: No comment</v>
      </c>
      <c r="G7" s="62">
        <f>'2022 Summary'!G7</f>
        <v>0</v>
      </c>
      <c r="H7" s="62">
        <f>'2022 Summary'!L7</f>
        <v>0</v>
      </c>
    </row>
    <row r="8" spans="1:8" ht="217.5" x14ac:dyDescent="0.35">
      <c r="A8" s="13" t="s">
        <v>66</v>
      </c>
      <c r="B8" s="13" t="s">
        <v>14</v>
      </c>
      <c r="C8" s="42" t="s">
        <v>73</v>
      </c>
      <c r="D8" s="59" t="str">
        <f>CONCATENATE("Delta:",'2022 Summary'!$G8,""&amp;CHAR(10)&amp;"RSTC:",'2022 Summary'!$C8,""&amp;CHAR(10)&amp;"RE:",'2022 Summary'!$D8,""&amp;CHAR(10)&amp;"NERC:",'2022 Summary'!$E8)</f>
        <v>Delta:0
RSTC:4
RE:4
NERC:4</v>
      </c>
      <c r="E8" s="60" t="str">
        <f>CONCATENATE("Delta:",'2022 Summary'!$L8,""&amp;CHAR(10)&amp;"RSTC:",'2022 Summary'!$H8,""&amp;CHAR(10)&amp;"RE:",'2022 Summary'!$I8,""&amp;CHAR(10)&amp;"NERC:",'2022 Summary'!$J8)</f>
        <v>Delta:0
RSTC:13
RE:13
NERC:13</v>
      </c>
      <c r="F8" s="61" t="str">
        <f>CONCATENATE("RSTC: ",IF(RSTC!$Y8=0,"No comment",RSTC!$Y8),""&amp;CHAR(10)&amp;""&amp;CHAR(10)&amp;"RE: ",IF(RE!$Y8=0,"No comment",RE!$Y8),""&amp;CHAR(10)&amp;""&amp;CHAR(10)&amp;"NERC: ",IF(NERC!$Y8=0,"No comment",NERC!$Y8))</f>
        <v>RSTC: No comment
RE: No comment
NERC: No comment</v>
      </c>
      <c r="G8" s="62">
        <f>'2022 Summary'!G8</f>
        <v>0</v>
      </c>
      <c r="H8" s="62">
        <f>'2022 Summary'!L8</f>
        <v>0</v>
      </c>
    </row>
    <row r="9" spans="1:8" ht="101.5" x14ac:dyDescent="0.35">
      <c r="A9" s="13" t="s">
        <v>66</v>
      </c>
      <c r="B9" s="13" t="s">
        <v>15</v>
      </c>
      <c r="C9" s="42" t="s">
        <v>75</v>
      </c>
      <c r="D9" s="59" t="str">
        <f>CONCATENATE("Delta:",'2022 Summary'!$G9,""&amp;CHAR(10)&amp;"RSTC:",'2022 Summary'!$C9,""&amp;CHAR(10)&amp;"RE:",'2022 Summary'!$D9,""&amp;CHAR(10)&amp;"NERC:",'2022 Summary'!$E9)</f>
        <v>Delta:0
RSTC:4
RE:4
NERC:4</v>
      </c>
      <c r="E9" s="60" t="str">
        <f>CONCATENATE("Delta:",'2022 Summary'!$L9,""&amp;CHAR(10)&amp;"RSTC:",'2022 Summary'!$H9,""&amp;CHAR(10)&amp;"RE:",'2022 Summary'!$I9,""&amp;CHAR(10)&amp;"NERC:",'2022 Summary'!$J9)</f>
        <v>Delta:1
RSTC:13
RE:12
NERC:13</v>
      </c>
      <c r="F9" s="61" t="str">
        <f>CONCATENATE("RSTC: ",IF(RSTC!$Y9=0,"No comment",RSTC!$Y9),""&amp;CHAR(10)&amp;""&amp;CHAR(10)&amp;"RE: ",IF(RE!$Y9=0,"No comment",RE!$Y9),""&amp;CHAR(10)&amp;""&amp;CHAR(10)&amp;"NERC: ",IF(NERC!$Y9=0,"No comment",NERC!$Y9))</f>
        <v>RSTC: No comment
RE: No comment
NERC: No comment</v>
      </c>
      <c r="G9" s="62">
        <f>'2022 Summary'!G9</f>
        <v>0</v>
      </c>
      <c r="H9" s="62">
        <f>'2022 Summary'!L9</f>
        <v>1</v>
      </c>
    </row>
    <row r="10" spans="1:8" ht="312" customHeight="1" x14ac:dyDescent="0.35">
      <c r="A10" s="13" t="s">
        <v>66</v>
      </c>
      <c r="B10" s="13" t="s">
        <v>16</v>
      </c>
      <c r="C10" s="42" t="s">
        <v>74</v>
      </c>
      <c r="D10" s="59" t="str">
        <f>CONCATENATE("Delta:",'2022 Summary'!$G10,""&amp;CHAR(10)&amp;"RSTC:",'2022 Summary'!$C10,""&amp;CHAR(10)&amp;"RE:",'2022 Summary'!$D10,""&amp;CHAR(10)&amp;"NERC:",'2022 Summary'!$E10)</f>
        <v>Delta:0
RSTC:4
RE:4
NERC:4</v>
      </c>
      <c r="E10" s="60" t="str">
        <f>CONCATENATE("Delta:",'2022 Summary'!$L10,""&amp;CHAR(10)&amp;"RSTC:",'2022 Summary'!$H10,""&amp;CHAR(10)&amp;"RE:",'2022 Summary'!$I10,""&amp;CHAR(10)&amp;"NERC:",'2022 Summary'!$J10)</f>
        <v>Delta:0
RSTC:13
RE:13
NERC:13</v>
      </c>
      <c r="F10" s="61" t="str">
        <f>CONCATENATE("RSTC: ",IF(RSTC!$Y10=0,"No comment",RSTC!$Y10),""&amp;CHAR(10)&amp;""&amp;CHAR(10)&amp;"RE: ",IF(RE!$Y10=0,"No comment",RE!$Y10),""&amp;CHAR(10)&amp;""&amp;CHAR(10)&amp;"NERC: ",IF(NERC!$Y10=0,"No comment",NERC!$Y10))</f>
        <v>RSTC: No comment
RE: No comment
NERC: No comment</v>
      </c>
      <c r="G10" s="62">
        <f>'2022 Summary'!G10</f>
        <v>0</v>
      </c>
      <c r="H10" s="62">
        <f>'2022 Summary'!L10</f>
        <v>0</v>
      </c>
    </row>
    <row r="11" spans="1:8" ht="87" x14ac:dyDescent="0.35">
      <c r="A11" s="13" t="s">
        <v>66</v>
      </c>
      <c r="B11" s="13" t="s">
        <v>17</v>
      </c>
      <c r="C11" s="42" t="s">
        <v>76</v>
      </c>
      <c r="D11" s="59" t="str">
        <f>CONCATENATE("Delta:",'2022 Summary'!$G11,""&amp;CHAR(10)&amp;"RSTC:",'2022 Summary'!$C11,""&amp;CHAR(10)&amp;"RE:",'2022 Summary'!$D11,""&amp;CHAR(10)&amp;"NERC:",'2022 Summary'!$E11)</f>
        <v>Delta:1
RSTC:4
RE:3
NERC:4</v>
      </c>
      <c r="E11" s="60" t="str">
        <f>CONCATENATE("Delta:",'2022 Summary'!$L11,""&amp;CHAR(10)&amp;"RSTC:",'2022 Summary'!$H11,""&amp;CHAR(10)&amp;"RE:",'2022 Summary'!$I11,""&amp;CHAR(10)&amp;"NERC:",'2022 Summary'!$J11)</f>
        <v>Delta:0
RSTC:13
RE:13
NERC:13</v>
      </c>
      <c r="F11" s="61" t="str">
        <f>CONCATENATE("RSTC: ",IF(RSTC!$Y11=0,"No comment",RSTC!$Y11),""&amp;CHAR(10)&amp;""&amp;CHAR(10)&amp;"RE: ",IF(RE!$Y11=0,"No comment",RE!$Y11),""&amp;CHAR(10)&amp;""&amp;CHAR(10)&amp;"NERC: ",IF(NERC!$Y11=0,"No comment",NERC!$Y11))</f>
        <v>RSTC: No comment
RE: C3-Training on impacts of the personnel's job function(s) to the BES. Believe training should be on the job function.
NERC: No comment</v>
      </c>
      <c r="G11" s="62">
        <f>'2022 Summary'!G11</f>
        <v>1</v>
      </c>
      <c r="H11" s="62">
        <f>'2022 Summary'!L11</f>
        <v>0</v>
      </c>
    </row>
    <row r="12" spans="1:8" ht="116.4" customHeight="1" x14ac:dyDescent="0.35">
      <c r="A12" s="13" t="s">
        <v>66</v>
      </c>
      <c r="B12" s="13" t="s">
        <v>18</v>
      </c>
      <c r="C12" s="42" t="s">
        <v>77</v>
      </c>
      <c r="D12" s="59" t="str">
        <f>CONCATENATE("Delta:",'2022 Summary'!$G12,""&amp;CHAR(10)&amp;"RSTC:",'2022 Summary'!$C12,""&amp;CHAR(10)&amp;"RE:",'2022 Summary'!$D12,""&amp;CHAR(10)&amp;"NERC:",'2022 Summary'!$E12)</f>
        <v>Delta:1
RSTC:4
RE:3
NERC:4</v>
      </c>
      <c r="E12" s="60" t="str">
        <f>CONCATENATE("Delta:",'2022 Summary'!$L12,""&amp;CHAR(10)&amp;"RSTC:",'2022 Summary'!$H12,""&amp;CHAR(10)&amp;"RE:",'2022 Summary'!$I12,""&amp;CHAR(10)&amp;"NERC:",'2022 Summary'!$J12)</f>
        <v>Delta:0
RSTC:13
RE:13
NERC:13</v>
      </c>
      <c r="F12" s="61" t="str">
        <f>CONCATENATE("RSTC: ",IF(RSTC!$Y12=0,"No comment",RSTC!$Y12),""&amp;CHAR(10)&amp;""&amp;CHAR(10)&amp;"RE: ",IF(RE!$Y12=0,"No comment",RE!$Y12),""&amp;CHAR(10)&amp;""&amp;CHAR(10)&amp;"NERC: ",IF(NERC!$Y12=0,"No comment",NERC!$Y12))</f>
        <v>RSTC: No comment
RE: C3-Training on impacts of the personnel's job function(s) to the BES. Believe training should be on the job function.
NERC: No comment</v>
      </c>
      <c r="G12" s="62">
        <f>'2022 Summary'!G12</f>
        <v>1</v>
      </c>
      <c r="H12" s="62">
        <f>'2022 Summary'!L12</f>
        <v>0</v>
      </c>
    </row>
    <row r="13" spans="1:8" ht="111" customHeight="1" x14ac:dyDescent="0.35">
      <c r="A13" s="40" t="s">
        <v>67</v>
      </c>
      <c r="B13" s="40" t="s">
        <v>13</v>
      </c>
      <c r="C13" s="42" t="s">
        <v>78</v>
      </c>
      <c r="D13" s="59" t="str">
        <f>CONCATENATE("Delta:",'2022 Summary'!$G13,""&amp;CHAR(10)&amp;"RSTC:",'2022 Summary'!$C13,""&amp;CHAR(10)&amp;"RE:",'2022 Summary'!$D13,""&amp;CHAR(10)&amp;"NERC:",'2022 Summary'!$E13)</f>
        <v>Delta:1
RSTC:4
RE:3
NERC:4</v>
      </c>
      <c r="E13" s="60" t="str">
        <f>CONCATENATE("Delta:",'2022 Summary'!$L13,""&amp;CHAR(10)&amp;"RSTC:",'2022 Summary'!$H13,""&amp;CHAR(10)&amp;"RE:",'2022 Summary'!$I13,""&amp;CHAR(10)&amp;"NERC:",'2022 Summary'!$J13)</f>
        <v>Delta:0
RSTC:13
RE:13
NERC:13</v>
      </c>
      <c r="F13" s="61" t="str">
        <f>CONCATENATE("RSTC: ",IF(RSTC!$Y13=0,"No comment",RSTC!$Y13),""&amp;CHAR(10)&amp;""&amp;CHAR(10)&amp;"RE: ",IF(RE!$Y13=0,"No comment",RE!$Y13),""&amp;CHAR(10)&amp;""&amp;CHAR(10)&amp;"NERC: ",IF(NERC!$Y13=0,"No comment",NERC!$Y13))</f>
        <v>RSTC: No comment
RE: C4: No time frame for training
NERC: No comment</v>
      </c>
      <c r="G13" s="62">
        <f>'2022 Summary'!G13</f>
        <v>1</v>
      </c>
      <c r="H13" s="62">
        <f>'2022 Summary'!L13</f>
        <v>0</v>
      </c>
    </row>
    <row r="14" spans="1:8" ht="207" customHeight="1" x14ac:dyDescent="0.35">
      <c r="A14" s="13" t="s">
        <v>68</v>
      </c>
      <c r="B14" s="13" t="s">
        <v>13</v>
      </c>
      <c r="C14" s="42" t="s">
        <v>79</v>
      </c>
      <c r="D14" s="59" t="str">
        <f>CONCATENATE("Delta:",'2022 Summary'!$G14,""&amp;CHAR(10)&amp;"RSTC:",'2022 Summary'!$C14,""&amp;CHAR(10)&amp;"RE:",'2022 Summary'!$D14,""&amp;CHAR(10)&amp;"NERC:",'2022 Summary'!$E14)</f>
        <v>Delta:1
RSTC:4
RE:4
NERC:4</v>
      </c>
      <c r="E14" s="60" t="str">
        <f>CONCATENATE("Delta:",'2022 Summary'!$L14,""&amp;CHAR(10)&amp;"RSTC:",'2022 Summary'!$H14,""&amp;CHAR(10)&amp;"RE:",'2022 Summary'!$I14,""&amp;CHAR(10)&amp;"NERC:",'2022 Summary'!$J14)</f>
        <v>Delta:0
RSTC:13
RE:13
NERC:13</v>
      </c>
      <c r="F14" s="61" t="str">
        <f>CONCATENATE("RSTC: ",IF(RSTC!$Y14=0,"No comment",RSTC!$Y14),""&amp;CHAR(10)&amp;""&amp;CHAR(10)&amp;"RE: ",IF(RE!$Y14=0,"No comment",RE!$Y14),""&amp;CHAR(10)&amp;""&amp;CHAR(10)&amp;"NERC: ",IF(NERC!$Y14=0,"No comment",NERC!$Y14))</f>
        <v>RSTC: No comment
RE: No comment
NERC: No comment</v>
      </c>
      <c r="G14" s="62">
        <f>'2022 Summary'!G14</f>
        <v>1</v>
      </c>
      <c r="H14" s="62">
        <f>'2022 Summary'!L14</f>
        <v>0</v>
      </c>
    </row>
    <row r="15" spans="1:8" ht="340.5" customHeight="1" x14ac:dyDescent="0.35">
      <c r="A15" s="13" t="s">
        <v>68</v>
      </c>
      <c r="B15" s="13" t="s">
        <v>14</v>
      </c>
      <c r="C15" s="42" t="s">
        <v>80</v>
      </c>
      <c r="D15" s="59" t="str">
        <f>CONCATENATE("Delta:",'2022 Summary'!$G15,""&amp;CHAR(10)&amp;"RSTC:",'2022 Summary'!$C15,""&amp;CHAR(10)&amp;"RE:",'2022 Summary'!$D15,""&amp;CHAR(10)&amp;"NERC:",'2022 Summary'!$E15)</f>
        <v>Delta:0
RSTC:4
RE:4
NERC:4</v>
      </c>
      <c r="E15" s="60" t="str">
        <f>CONCATENATE("Delta:",'2022 Summary'!$L15,""&amp;CHAR(10)&amp;"RSTC:",'2022 Summary'!$H15,""&amp;CHAR(10)&amp;"RE:",'2022 Summary'!$I15,""&amp;CHAR(10)&amp;"NERC:",'2022 Summary'!$J15)</f>
        <v>Delta:0
RSTC:13
RE:13
NERC:13</v>
      </c>
      <c r="F15" s="61" t="str">
        <f>CONCATENATE("RSTC: ",IF(RSTC!$Y15=0,"No comment",RSTC!$Y15),""&amp;CHAR(10)&amp;""&amp;CHAR(10)&amp;"RE: ",IF(RE!$Y15=0,"No comment",RE!$Y15),""&amp;CHAR(10)&amp;""&amp;CHAR(10)&amp;"NERC: ",IF(NERC!$Y15=0,"No comment",NERC!$Y15))</f>
        <v>RSTC: No comment
RE: No comment
NERC: No comment</v>
      </c>
      <c r="G15" s="62">
        <f>'2022 Summary'!G15</f>
        <v>0</v>
      </c>
      <c r="H15" s="62">
        <f>'2022 Summary'!L15</f>
        <v>0</v>
      </c>
    </row>
    <row r="16" spans="1:8" ht="163.75" customHeight="1" x14ac:dyDescent="0.35">
      <c r="A16" s="13" t="s">
        <v>68</v>
      </c>
      <c r="B16" s="13" t="s">
        <v>15</v>
      </c>
      <c r="C16" s="42" t="s">
        <v>81</v>
      </c>
      <c r="D16" s="59" t="str">
        <f>CONCATENATE("Delta:",'2022 Summary'!$G16,""&amp;CHAR(10)&amp;"RSTC:",'2022 Summary'!$C16,""&amp;CHAR(10)&amp;"RE:",'2022 Summary'!$D16,""&amp;CHAR(10)&amp;"NERC:",'2022 Summary'!$E16)</f>
        <v>Delta:0
RSTC:4
RE:4
NERC:4</v>
      </c>
      <c r="E16" s="60" t="str">
        <f>CONCATENATE("Delta:",'2022 Summary'!$L16,""&amp;CHAR(10)&amp;"RSTC:",'2022 Summary'!$H16,""&amp;CHAR(10)&amp;"RE:",'2022 Summary'!$I16,""&amp;CHAR(10)&amp;"NERC:",'2022 Summary'!$J16)</f>
        <v>Delta:0
RSTC:13
RE:13
NERC:13</v>
      </c>
      <c r="F16" s="61" t="str">
        <f>CONCATENATE("RSTC: ",IF(RSTC!$Y16=0,"No comment",RSTC!$Y16),""&amp;CHAR(10)&amp;""&amp;CHAR(10)&amp;"RE: ",IF(RE!$Y16=0,"No comment",RE!$Y16),""&amp;CHAR(10)&amp;""&amp;CHAR(10)&amp;"NERC: ",IF(NERC!$Y16=0,"No comment",NERC!$Y16))</f>
        <v>RSTC: No comment
RE: No comment
NERC: No comment</v>
      </c>
      <c r="G16" s="62">
        <f>'2022 Summary'!G16</f>
        <v>0</v>
      </c>
      <c r="H16" s="62">
        <f>'2022 Summary'!L16</f>
        <v>0</v>
      </c>
    </row>
    <row r="17" spans="1:8" ht="348" customHeight="1" x14ac:dyDescent="0.35">
      <c r="A17" s="13" t="s">
        <v>68</v>
      </c>
      <c r="B17" s="13" t="s">
        <v>16</v>
      </c>
      <c r="C17" s="42" t="s">
        <v>82</v>
      </c>
      <c r="D17" s="59" t="str">
        <f>CONCATENATE("Delta:",'2022 Summary'!$G17,""&amp;CHAR(10)&amp;"RSTC:",'2022 Summary'!$C17,""&amp;CHAR(10)&amp;"RE:",'2022 Summary'!$D17,""&amp;CHAR(10)&amp;"NERC:",'2022 Summary'!$E17)</f>
        <v>Delta:1
RSTC:3
RE:4
NERC:3</v>
      </c>
      <c r="E17" s="60" t="str">
        <f>CONCATENATE("Delta:",'2022 Summary'!$L17,""&amp;CHAR(10)&amp;"RSTC:",'2022 Summary'!$H17,""&amp;CHAR(10)&amp;"RE:",'2022 Summary'!$I17,""&amp;CHAR(10)&amp;"NERC:",'2022 Summary'!$J17)</f>
        <v>Delta:1
RSTC:10
RE:11
NERC:11</v>
      </c>
      <c r="F17" s="61" t="str">
        <f>CONCATENATE("RSTC: ",IF(RSTC!$Y17=0,"No comment",RSTC!$Y17),""&amp;CHAR(10)&amp;""&amp;CHAR(10)&amp;"RE: ",IF(RE!$Y17=0,"No comment",RE!$Y17),""&amp;CHAR(10)&amp;""&amp;CHAR(10)&amp;"NERC: ",IF(NERC!$Y17=0,"No comment",NERC!$Y17))</f>
        <v>RSTC: Q1:Might benefit to incorporate R8 into R4
Q13: the way the benchmark model is curently defined and calibrated may have significant cost impact on entities to comply.
C1, Q9: Would be benefitial to review and update Attachment 1 and Attachment 1 - CAN (Canadian variance) to simplify benchmark model enough to be directly integrated into R4 and allow more flexibility to entities to specify their own benchmark model. In addition, In Applicable Facilities Section 4.2.1 "Facilities that include power transformer(s) with a high side, wyegrounded winding with terminal voltage greater than 200 kV." Review the applicable Facilities section to ensure the standard addresses the reliability risk based on updated research.
RE: Q7-R4 includes three separate requirements in the second sentence. These don't appear to be addressed in the VSLs. Should these be split or the VSLs modified??
Q2-Part 4.3.1 seems administrative in nature. See P81 whitepaper related to FAC-011-2 R5. Page 55
NERC: 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
Q1:Supportive of RSTC comment to consider incorporating R8 (supplemental assessment) into R4</v>
      </c>
      <c r="G17" s="62">
        <f>'2022 Summary'!G17</f>
        <v>1</v>
      </c>
      <c r="H17" s="62">
        <f>'2022 Summary'!L17</f>
        <v>1</v>
      </c>
    </row>
    <row r="18" spans="1:8" ht="174" x14ac:dyDescent="0.35">
      <c r="A18" s="13" t="s">
        <v>68</v>
      </c>
      <c r="B18" s="13" t="s">
        <v>17</v>
      </c>
      <c r="C18" s="42" t="s">
        <v>83</v>
      </c>
      <c r="D18" s="59" t="str">
        <f>CONCATENATE("Delta:",'2022 Summary'!$G18,""&amp;CHAR(10)&amp;"RSTC:",'2022 Summary'!$C18,""&amp;CHAR(10)&amp;"RE:",'2022 Summary'!$D18,""&amp;CHAR(10)&amp;"NERC:",'2022 Summary'!$E18)</f>
        <v>Delta:1
RSTC:4
RE:4
NERC:4</v>
      </c>
      <c r="E18" s="60" t="str">
        <f>CONCATENATE("Delta:",'2022 Summary'!$L18,""&amp;CHAR(10)&amp;"RSTC:",'2022 Summary'!$H18,""&amp;CHAR(10)&amp;"RE:",'2022 Summary'!$I18,""&amp;CHAR(10)&amp;"NERC:",'2022 Summary'!$J18)</f>
        <v>Delta:1
RSTC:12
RE:13
NERC:13</v>
      </c>
      <c r="F18" s="61" t="str">
        <f>CONCATENATE("RSTC: ",IF(RSTC!$Y18=0,"No comment",RSTC!$Y18),""&amp;CHAR(10)&amp;""&amp;CHAR(10)&amp;"RE: ",IF(RE!$Y18=0,"No comment",RE!$Y18),""&amp;CHAR(10)&amp;""&amp;CHAR(10)&amp;"NERC: ",IF(NERC!$Y18=0,"No comment",NERC!$Y18))</f>
        <v>RSTC: Q1: Might benefit to incorporate R9 into R5
RE: No comment
NERC: No comment</v>
      </c>
      <c r="G18" s="62">
        <f>'2022 Summary'!G18</f>
        <v>1</v>
      </c>
      <c r="H18" s="62">
        <f>'2022 Summary'!L18</f>
        <v>1</v>
      </c>
    </row>
    <row r="19" spans="1:8" ht="259.25" customHeight="1" x14ac:dyDescent="0.35">
      <c r="A19" s="13" t="s">
        <v>68</v>
      </c>
      <c r="B19" s="13" t="s">
        <v>18</v>
      </c>
      <c r="C19" s="42" t="s">
        <v>84</v>
      </c>
      <c r="D19" s="59" t="str">
        <f>CONCATENATE("Delta:",'2022 Summary'!$G19,""&amp;CHAR(10)&amp;"RSTC:",'2022 Summary'!$C19,""&amp;CHAR(10)&amp;"RE:",'2022 Summary'!$D19,""&amp;CHAR(10)&amp;"NERC:",'2022 Summary'!$E19)</f>
        <v>Delta:1
RSTC:4
RE:4
NERC:3</v>
      </c>
      <c r="E19" s="60" t="str">
        <f>CONCATENATE("Delta:",'2022 Summary'!$L19,""&amp;CHAR(10)&amp;"RSTC:",'2022 Summary'!$H19,""&amp;CHAR(10)&amp;"RE:",'2022 Summary'!$I19,""&amp;CHAR(10)&amp;"NERC:",'2022 Summary'!$J19)</f>
        <v>Delta:2
RSTC:11
RE:13
NERC:12</v>
      </c>
      <c r="F19" s="61" t="str">
        <f>CONCATENATE("RSTC: ",IF(RSTC!$Y19=0,"No comment",RSTC!$Y19),""&amp;CHAR(10)&amp;""&amp;CHAR(10)&amp;"RE: ",IF(RE!$Y19=0,"No comment",RE!$Y19),""&amp;CHAR(10)&amp;""&amp;CHAR(10)&amp;"NERC: ",IF(NERC!$Y19=0,"No comment",NERC!$Y19))</f>
        <v>RSTC: Q1: Might benefit to incorporate R10 into R6
Q9: Might benefit to reference the rational for specifying 75 A or greater per phase.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RE: No comment
NERC: C1, Q9. New transformer models could potentailly impact this requirement as well.  The same observation applies: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v>
      </c>
      <c r="G19" s="62">
        <f>'2022 Summary'!G19</f>
        <v>1</v>
      </c>
      <c r="H19" s="62">
        <f>'2022 Summary'!L19</f>
        <v>2</v>
      </c>
    </row>
    <row r="20" spans="1:8" ht="409.5" x14ac:dyDescent="0.35">
      <c r="A20" s="13" t="s">
        <v>68</v>
      </c>
      <c r="B20" s="13" t="s">
        <v>19</v>
      </c>
      <c r="C20" s="42" t="s">
        <v>69</v>
      </c>
      <c r="D20" s="59" t="str">
        <f>CONCATENATE("Delta:",'2022 Summary'!$G20,""&amp;CHAR(10)&amp;"RSTC:",'2022 Summary'!$C20,""&amp;CHAR(10)&amp;"RE:",'2022 Summary'!$D20,""&amp;CHAR(10)&amp;"NERC:",'2022 Summary'!$E20)</f>
        <v>Delta:1
RSTC:4
RE:4
NERC:4</v>
      </c>
      <c r="E20" s="60" t="str">
        <f>CONCATENATE("Delta:",'2022 Summary'!$L20,""&amp;CHAR(10)&amp;"RSTC:",'2022 Summary'!$H20,""&amp;CHAR(10)&amp;"RE:",'2022 Summary'!$I20,""&amp;CHAR(10)&amp;"NERC:",'2022 Summary'!$J20)</f>
        <v>Delta:0
RSTC:12
RE:12
NERC:12</v>
      </c>
      <c r="F20" s="61" t="str">
        <f>CONCATENATE("RSTC: ",IF(RSTC!$Y20=0,"No comment",RSTC!$Y20),""&amp;CHAR(10)&amp;""&amp;CHAR(10)&amp;"RE: ",IF(RE!$Y20=0,"No comment",RE!$Y20),""&amp;CHAR(10)&amp;""&amp;CHAR(10)&amp;"NERC: ",IF(NERC!$Y20=0,"No comment",NERC!$Y20))</f>
        <v>RSTC: Q1: Might benefit to incorporate R11 into R7
RE: Q2-Part 7.5.1 seems Administrative in nature. See Paragraph 81 review. See P81 whitepaper related to FAC-011-2 R5. Page 55
NERC: 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v>
      </c>
      <c r="G20" s="62">
        <f>'2022 Summary'!G20</f>
        <v>1</v>
      </c>
      <c r="H20" s="62">
        <f>'2022 Summary'!L20</f>
        <v>0</v>
      </c>
    </row>
    <row r="21" spans="1:8" ht="173.25" customHeight="1" x14ac:dyDescent="0.35">
      <c r="A21" s="13" t="s">
        <v>68</v>
      </c>
      <c r="B21" s="13" t="s">
        <v>20</v>
      </c>
      <c r="C21" s="42" t="s">
        <v>85</v>
      </c>
      <c r="D21" s="59" t="str">
        <f>CONCATENATE("Delta:",'2022 Summary'!$G21,""&amp;CHAR(10)&amp;"RSTC:",'2022 Summary'!$C21,""&amp;CHAR(10)&amp;"RE:",'2022 Summary'!$D21,""&amp;CHAR(10)&amp;"NERC:",'2022 Summary'!$E21)</f>
        <v>Delta:1
RSTC:4
RE:4
NERC:3</v>
      </c>
      <c r="E21" s="60" t="str">
        <f>CONCATENATE("Delta:",'2022 Summary'!$L21,""&amp;CHAR(10)&amp;"RSTC:",'2022 Summary'!$H21,""&amp;CHAR(10)&amp;"RE:",'2022 Summary'!$I21,""&amp;CHAR(10)&amp;"NERC:",'2022 Summary'!$J21)</f>
        <v>Delta:0
RSTC:12
RE:12
NERC:12</v>
      </c>
      <c r="F21" s="61" t="str">
        <f>CONCATENATE("RSTC: ",IF(RSTC!$Y21=0,"No comment",RSTC!$Y21),""&amp;CHAR(10)&amp;""&amp;CHAR(10)&amp;"RE: ",IF(RE!$Y21=0,"No comment",RE!$Y21),""&amp;CHAR(10)&amp;""&amp;CHAR(10)&amp;"NERC: ",IF(NERC!$Y21=0,"No comment",NERC!$Y21))</f>
        <v>RSTC: Q1:Might benefit to incorporate R8 into R4
RE: Q2- Part 8.3.1 seems administrative in nature. See P81 whitepaper related to FAC-011-2 R5. Page 55
NERC: 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v>
      </c>
      <c r="G21" s="62">
        <f>'2022 Summary'!G21</f>
        <v>1</v>
      </c>
      <c r="H21" s="62">
        <f>'2022 Summary'!L21</f>
        <v>0</v>
      </c>
    </row>
    <row r="22" spans="1:8" ht="145" x14ac:dyDescent="0.35">
      <c r="A22" s="13" t="s">
        <v>68</v>
      </c>
      <c r="B22" s="13" t="s">
        <v>21</v>
      </c>
      <c r="C22" s="42" t="s">
        <v>86</v>
      </c>
      <c r="D22" s="59" t="str">
        <f>CONCATENATE("Delta:",'2022 Summary'!$G22,""&amp;CHAR(10)&amp;"RSTC:",'2022 Summary'!$C22,""&amp;CHAR(10)&amp;"RE:",'2022 Summary'!$D22,""&amp;CHAR(10)&amp;"NERC:",'2022 Summary'!$E22)</f>
        <v>Delta:1
RSTC:4
RE:4
NERC:4</v>
      </c>
      <c r="E22" s="60" t="str">
        <f>CONCATENATE("Delta:",'2022 Summary'!$L22,""&amp;CHAR(10)&amp;"RSTC:",'2022 Summary'!$H22,""&amp;CHAR(10)&amp;"RE:",'2022 Summary'!$I22,""&amp;CHAR(10)&amp;"NERC:",'2022 Summary'!$J22)</f>
        <v>Delta:1
RSTC:12
RE:13
NERC:13</v>
      </c>
      <c r="F22" s="61" t="str">
        <f>CONCATENATE("RSTC: ",IF(RSTC!$Y22=0,"No comment",RSTC!$Y22),""&amp;CHAR(10)&amp;""&amp;CHAR(10)&amp;"RE: ",IF(RE!$Y22=0,"No comment",RE!$Y22),""&amp;CHAR(10)&amp;""&amp;CHAR(10)&amp;"NERC: ",IF(NERC!$Y22=0,"No comment",NERC!$Y22))</f>
        <v>RSTC: Q1: Might benefit to incorporate R9 into R5
RE: No comment
NERC: No comment</v>
      </c>
      <c r="G22" s="62">
        <f>'2022 Summary'!G22</f>
        <v>1</v>
      </c>
      <c r="H22" s="62">
        <f>'2022 Summary'!L22</f>
        <v>1</v>
      </c>
    </row>
    <row r="23" spans="1:8" ht="246.5" x14ac:dyDescent="0.35">
      <c r="A23" s="13" t="s">
        <v>68</v>
      </c>
      <c r="B23" s="13" t="s">
        <v>22</v>
      </c>
      <c r="C23" s="42" t="s">
        <v>87</v>
      </c>
      <c r="D23" s="59" t="str">
        <f>CONCATENATE("Delta:",'2022 Summary'!$G23,""&amp;CHAR(10)&amp;"RSTC:",'2022 Summary'!$C23,""&amp;CHAR(10)&amp;"RE:",'2022 Summary'!$D23,""&amp;CHAR(10)&amp;"NERC:",'2022 Summary'!$E23)</f>
        <v>Delta:1
RSTC:4
RE:4
NERC:3</v>
      </c>
      <c r="E23" s="60" t="str">
        <f>CONCATENATE("Delta:",'2022 Summary'!$L23,""&amp;CHAR(10)&amp;"RSTC:",'2022 Summary'!$H23,""&amp;CHAR(10)&amp;"RE:",'2022 Summary'!$I23,""&amp;CHAR(10)&amp;"NERC:",'2022 Summary'!$J23)</f>
        <v>Delta:2
RSTC:11
RE:13
NERC:12</v>
      </c>
      <c r="F23" s="61" t="str">
        <f>CONCATENATE("RSTC: ",IF(RSTC!$Y23=0,"No comment",RSTC!$Y23),""&amp;CHAR(10)&amp;""&amp;CHAR(10)&amp;"RE: ",IF(RE!$Y23=0,"No comment",RE!$Y23),""&amp;CHAR(10)&amp;""&amp;CHAR(10)&amp;"NERC: ",IF(NERC!$Y23=0,"No comment",NERC!$Y23))</f>
        <v>RSTC: Q1: Might benefit to incorporate R10 into R6
Q9:Might benefit to reference the rational for specifying 85 A or greater per phase.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RE: No comment
NERC: 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v>
      </c>
      <c r="G23" s="62">
        <f>'2022 Summary'!G23</f>
        <v>1</v>
      </c>
      <c r="H23" s="62">
        <f>'2022 Summary'!L23</f>
        <v>2</v>
      </c>
    </row>
    <row r="24" spans="1:8" ht="267" customHeight="1" x14ac:dyDescent="0.35">
      <c r="A24" s="13" t="s">
        <v>68</v>
      </c>
      <c r="B24" s="13" t="s">
        <v>23</v>
      </c>
      <c r="C24" s="47" t="s">
        <v>88</v>
      </c>
      <c r="D24" s="59" t="str">
        <f>CONCATENATE("Delta:",'2022 Summary'!$G24,""&amp;CHAR(10)&amp;"RSTC:",'2022 Summary'!$C24,""&amp;CHAR(10)&amp;"RE:",'2022 Summary'!$D24,""&amp;CHAR(10)&amp;"NERC:",'2022 Summary'!$E24)</f>
        <v>Delta:1
RSTC:4
RE:4
NERC:4</v>
      </c>
      <c r="E24" s="60" t="str">
        <f>CONCATENATE("Delta:",'2022 Summary'!$L24,""&amp;CHAR(10)&amp;"RSTC:",'2022 Summary'!$H24,""&amp;CHAR(10)&amp;"RE:",'2022 Summary'!$I24,""&amp;CHAR(10)&amp;"NERC:",'2022 Summary'!$J24)</f>
        <v>Delta:0
RSTC:12
RE:12
NERC:12</v>
      </c>
      <c r="F24" s="61" t="str">
        <f>CONCATENATE("RSTC: ",IF(RSTC!$Y24=0,"No comment",RSTC!$Y24),""&amp;CHAR(10)&amp;""&amp;CHAR(10)&amp;"RE: ",IF(RE!$Y24=0,"No comment",RE!$Y24),""&amp;CHAR(10)&amp;""&amp;CHAR(10)&amp;"NERC: ",IF(NERC!$Y24=0,"No comment",NERC!$Y24))</f>
        <v>RSTC: Q1: Might benefit to incorporate R11 into R7
RE: Q2- Part 11.5.1 seems adminisrative in nature. See P81 whitepaper related to FAC-011-2 R5. Page 55
NERC: 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v>
      </c>
      <c r="G24" s="62">
        <f>'2022 Summary'!G24</f>
        <v>1</v>
      </c>
      <c r="H24" s="62">
        <f>'2022 Summary'!L24</f>
        <v>0</v>
      </c>
    </row>
    <row r="25" spans="1:8" ht="203" x14ac:dyDescent="0.35">
      <c r="A25" s="13" t="s">
        <v>68</v>
      </c>
      <c r="B25" s="13" t="s">
        <v>31</v>
      </c>
      <c r="C25" s="42" t="s">
        <v>89</v>
      </c>
      <c r="D25" s="59" t="str">
        <f>CONCATENATE("Delta:",'2022 Summary'!$G25,""&amp;CHAR(10)&amp;"RSTC:",'2022 Summary'!$C25,""&amp;CHAR(10)&amp;"RE:",'2022 Summary'!$D25,""&amp;CHAR(10)&amp;"NERC:",'2022 Summary'!$E25)</f>
        <v>Delta:0
RSTC:4
RE:4
NERC:4</v>
      </c>
      <c r="E25" s="60" t="str">
        <f>CONCATENATE("Delta:",'2022 Summary'!$L25,""&amp;CHAR(10)&amp;"RSTC:",'2022 Summary'!$H25,""&amp;CHAR(10)&amp;"RE:",'2022 Summary'!$I25,""&amp;CHAR(10)&amp;"NERC:",'2022 Summary'!$J25)</f>
        <v>Delta:2
RSTC:12
RE:13
NERC:11</v>
      </c>
      <c r="F25" s="61" t="str">
        <f>CONCATENATE("RSTC: ",IF(RSTC!$Y25=0,"No comment",RSTC!$Y25),""&amp;CHAR(10)&amp;""&amp;CHAR(10)&amp;"RE: ",IF(RE!$Y25=0,"No comment",RE!$Y25),""&amp;CHAR(10)&amp;""&amp;CHAR(10)&amp;"NERC: ",IF(NERC!$Y25=0,"No comment",NERC!$Y25))</f>
        <v>RSTC: Q6: Depending on earth condition variation in the Planning Coordinator area or System Model, having only one GIC monitor may not be appropriate to guarranty system reliability
RE: No comment
NERC: 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Q6: Depending on earth condition variation in the Planning Coordinator area or System Model, having only one GIC monitor may not be appropriate to guarranty system reliability</v>
      </c>
      <c r="G25" s="62">
        <f>'2022 Summary'!G25</f>
        <v>0</v>
      </c>
      <c r="H25" s="62">
        <f>'2022 Summary'!L25</f>
        <v>2</v>
      </c>
    </row>
    <row r="26" spans="1:8" ht="159.5" x14ac:dyDescent="0.35">
      <c r="A26" s="13" t="s">
        <v>68</v>
      </c>
      <c r="B26" s="13" t="s">
        <v>32</v>
      </c>
      <c r="C26" s="42" t="s">
        <v>90</v>
      </c>
      <c r="D26" s="59" t="str">
        <f>CONCATENATE("Delta:",'2022 Summary'!$G26,""&amp;CHAR(10)&amp;"RSTC:",'2022 Summary'!$C26,""&amp;CHAR(10)&amp;"RE:",'2022 Summary'!$D26,""&amp;CHAR(10)&amp;"NERC:",'2022 Summary'!$E26)</f>
        <v>Delta:0
RSTC:4
RE:4
NERC:4</v>
      </c>
      <c r="E26" s="60" t="str">
        <f>CONCATENATE("Delta:",'2022 Summary'!$L26,""&amp;CHAR(10)&amp;"RSTC:",'2022 Summary'!$H26,""&amp;CHAR(10)&amp;"RE:",'2022 Summary'!$I26,""&amp;CHAR(10)&amp;"NERC:",'2022 Summary'!$J26)</f>
        <v>Delta:1
RSTC:13
RE:13
NERC:12</v>
      </c>
      <c r="F26" s="61" t="str">
        <f>CONCATENATE("RSTC: ",IF(RSTC!$Y26=0,"No comment",RSTC!$Y26),""&amp;CHAR(10)&amp;""&amp;CHAR(10)&amp;"RE: ",IF(RE!$Y26=0,"No comment",RE!$Y26),""&amp;CHAR(10)&amp;""&amp;CHAR(10)&amp;"NERC: ",IF(NERC!$Y26=0,"No comment",NERC!$Y26))</f>
        <v xml:space="preserve">RSTC: No comment
RE: No comment
NERC: 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v>
      </c>
      <c r="G26" s="62">
        <f>'2022 Summary'!G26</f>
        <v>0</v>
      </c>
      <c r="H26" s="62">
        <f>'2022 Summary'!L26</f>
        <v>1</v>
      </c>
    </row>
  </sheetData>
  <autoFilter ref="A3:H26"/>
  <conditionalFormatting sqref="G1:G2 G4:G1048576">
    <cfRule type="cellIs" dxfId="3" priority="2" operator="greaterThanOrEqual">
      <formula>2</formula>
    </cfRule>
  </conditionalFormatting>
  <conditionalFormatting sqref="H1:H2 H4:H1048576">
    <cfRule type="cellIs" dxfId="2" priority="1" operator="greaterThanOrEqual">
      <formula>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26"/>
  <sheetViews>
    <sheetView zoomScale="70" zoomScaleNormal="70" workbookViewId="0">
      <pane xSplit="3" ySplit="3" topLeftCell="D4" activePane="bottomRight" state="frozen"/>
      <selection pane="topRight" activeCell="D1" sqref="D1"/>
      <selection pane="bottomLeft" activeCell="A4" sqref="A4"/>
      <selection pane="bottomRight" activeCell="Y4" sqref="Y4"/>
    </sheetView>
  </sheetViews>
  <sheetFormatPr defaultColWidth="9.08984375" defaultRowHeight="14.5" x14ac:dyDescent="0.35"/>
  <cols>
    <col min="1" max="1" width="13.453125" style="13" customWidth="1"/>
    <col min="2" max="2" width="8.08984375" style="13" customWidth="1"/>
    <col min="3" max="3" width="112.54296875" style="41"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3" customWidth="1"/>
    <col min="23" max="24" width="19.6328125" style="13" customWidth="1"/>
    <col min="25" max="25" width="61.54296875" style="12" customWidth="1"/>
    <col min="26" max="27" width="19.6328125" style="13" customWidth="1"/>
    <col min="28" max="16384" width="9.08984375" style="13"/>
  </cols>
  <sheetData>
    <row r="1" spans="1:25" ht="18.5" x14ac:dyDescent="0.45">
      <c r="A1" s="14"/>
      <c r="B1" s="15"/>
      <c r="C1" s="44"/>
      <c r="D1" s="34"/>
      <c r="E1" s="35"/>
      <c r="F1" s="85" t="s">
        <v>1</v>
      </c>
      <c r="G1" s="85"/>
      <c r="H1" s="85"/>
      <c r="I1" s="85"/>
      <c r="J1" s="86" t="s">
        <v>2</v>
      </c>
      <c r="K1" s="86"/>
      <c r="L1" s="86"/>
      <c r="M1" s="86"/>
      <c r="N1" s="86"/>
      <c r="O1" s="86"/>
      <c r="P1" s="86"/>
      <c r="Q1" s="86"/>
      <c r="R1" s="86"/>
      <c r="S1" s="86"/>
      <c r="T1" s="86"/>
      <c r="U1" s="86"/>
      <c r="V1" s="86"/>
      <c r="W1" s="36"/>
      <c r="X1" s="37"/>
      <c r="Y1" s="38"/>
    </row>
    <row r="2" spans="1:25" ht="18.5" hidden="1" x14ac:dyDescent="0.45">
      <c r="A2" s="14"/>
      <c r="B2" s="15"/>
      <c r="C2" s="44"/>
      <c r="D2" s="34"/>
      <c r="E2" s="35"/>
      <c r="F2" s="48"/>
      <c r="G2" s="48"/>
      <c r="H2" s="48"/>
      <c r="I2" s="48"/>
      <c r="J2" s="49"/>
      <c r="K2" s="49"/>
      <c r="L2" s="49"/>
      <c r="M2" s="49"/>
      <c r="N2" s="49"/>
      <c r="O2" s="49"/>
      <c r="P2" s="49"/>
      <c r="Q2" s="49"/>
      <c r="R2" s="49"/>
      <c r="S2" s="49"/>
      <c r="T2" s="49"/>
      <c r="U2" s="49"/>
      <c r="V2" s="49"/>
      <c r="W2" s="36"/>
      <c r="X2" s="37"/>
      <c r="Y2" s="38"/>
    </row>
    <row r="3" spans="1:25" ht="78" customHeight="1" x14ac:dyDescent="0.35">
      <c r="A3" s="17" t="s">
        <v>0</v>
      </c>
      <c r="B3" s="18" t="s">
        <v>6</v>
      </c>
      <c r="C3" s="16" t="s">
        <v>62</v>
      </c>
      <c r="D3" s="39" t="s">
        <v>56</v>
      </c>
      <c r="E3" s="35" t="s">
        <v>27</v>
      </c>
      <c r="F3" s="6" t="s">
        <v>57</v>
      </c>
      <c r="G3" s="31" t="s">
        <v>29</v>
      </c>
      <c r="H3" s="26" t="s">
        <v>53</v>
      </c>
      <c r="I3" s="31" t="s">
        <v>58</v>
      </c>
      <c r="J3" s="27" t="s">
        <v>54</v>
      </c>
      <c r="K3" s="28" t="s">
        <v>59</v>
      </c>
      <c r="L3" s="27" t="s">
        <v>30</v>
      </c>
      <c r="M3" s="28" t="s">
        <v>39</v>
      </c>
      <c r="N3" s="29" t="s">
        <v>41</v>
      </c>
      <c r="O3" s="30" t="s">
        <v>42</v>
      </c>
      <c r="P3" s="29" t="s">
        <v>43</v>
      </c>
      <c r="Q3" s="30" t="s">
        <v>45</v>
      </c>
      <c r="R3" s="29" t="s">
        <v>46</v>
      </c>
      <c r="S3" s="32" t="s">
        <v>60</v>
      </c>
      <c r="T3" s="29" t="s">
        <v>48</v>
      </c>
      <c r="U3" s="30" t="s">
        <v>49</v>
      </c>
      <c r="V3" s="29" t="s">
        <v>51</v>
      </c>
      <c r="W3" s="36" t="s">
        <v>55</v>
      </c>
      <c r="X3" s="37" t="s">
        <v>28</v>
      </c>
      <c r="Y3" s="38" t="s">
        <v>3</v>
      </c>
    </row>
    <row r="4" spans="1:25" s="1" customFormat="1" ht="201.65" customHeight="1" x14ac:dyDescent="0.35">
      <c r="A4" s="40" t="s">
        <v>64</v>
      </c>
      <c r="B4" s="40" t="s">
        <v>13</v>
      </c>
      <c r="C4" s="71" t="s">
        <v>65</v>
      </c>
      <c r="D4" s="7" t="s">
        <v>4</v>
      </c>
      <c r="E4" s="33" t="s">
        <v>5</v>
      </c>
      <c r="F4" s="7" t="s">
        <v>4</v>
      </c>
      <c r="G4" s="7" t="s">
        <v>4</v>
      </c>
      <c r="H4" s="7" t="s">
        <v>4</v>
      </c>
      <c r="I4" s="7" t="s">
        <v>4</v>
      </c>
      <c r="J4" s="7" t="s">
        <v>4</v>
      </c>
      <c r="K4" s="7" t="s">
        <v>4</v>
      </c>
      <c r="L4" s="7" t="s">
        <v>4</v>
      </c>
      <c r="M4" s="7" t="s">
        <v>4</v>
      </c>
      <c r="N4" s="7" t="s">
        <v>4</v>
      </c>
      <c r="O4" s="7" t="s">
        <v>4</v>
      </c>
      <c r="P4" s="7" t="s">
        <v>4</v>
      </c>
      <c r="Q4" s="7" t="s">
        <v>4</v>
      </c>
      <c r="R4" s="7" t="s">
        <v>4</v>
      </c>
      <c r="S4" s="7" t="s">
        <v>4</v>
      </c>
      <c r="T4" s="7" t="s">
        <v>4</v>
      </c>
      <c r="U4" s="7" t="s">
        <v>4</v>
      </c>
      <c r="V4" s="8" t="s">
        <v>4</v>
      </c>
      <c r="W4" s="1">
        <f>4-(COUNTIF(F4:I4,"no"))</f>
        <v>4</v>
      </c>
      <c r="X4" s="1">
        <f>13-(COUNTIF(J4:V4,"no"))</f>
        <v>13</v>
      </c>
      <c r="Y4" s="73"/>
    </row>
    <row r="5" spans="1:25" s="1" customFormat="1" ht="217.5" x14ac:dyDescent="0.35">
      <c r="A5" s="40" t="s">
        <v>64</v>
      </c>
      <c r="B5" s="40" t="s">
        <v>14</v>
      </c>
      <c r="C5" s="46" t="s">
        <v>70</v>
      </c>
      <c r="D5" s="7" t="s">
        <v>4</v>
      </c>
      <c r="E5" s="33" t="s">
        <v>5</v>
      </c>
      <c r="F5" s="7" t="s">
        <v>4</v>
      </c>
      <c r="G5" s="7" t="s">
        <v>4</v>
      </c>
      <c r="H5" s="7" t="s">
        <v>4</v>
      </c>
      <c r="I5" s="7" t="s">
        <v>4</v>
      </c>
      <c r="J5" s="7" t="s">
        <v>4</v>
      </c>
      <c r="K5" s="7" t="s">
        <v>4</v>
      </c>
      <c r="L5" s="7" t="s">
        <v>4</v>
      </c>
      <c r="M5" s="7" t="s">
        <v>4</v>
      </c>
      <c r="N5" s="7" t="s">
        <v>4</v>
      </c>
      <c r="O5" s="7" t="s">
        <v>4</v>
      </c>
      <c r="P5" s="7" t="s">
        <v>4</v>
      </c>
      <c r="Q5" s="7" t="s">
        <v>4</v>
      </c>
      <c r="R5" s="7" t="s">
        <v>4</v>
      </c>
      <c r="S5" s="7" t="s">
        <v>4</v>
      </c>
      <c r="T5" s="7" t="s">
        <v>4</v>
      </c>
      <c r="U5" s="7" t="s">
        <v>4</v>
      </c>
      <c r="V5" s="8" t="s">
        <v>4</v>
      </c>
      <c r="W5" s="1">
        <f t="shared" ref="W5:W26" si="0">4-(COUNTIF(F5:I5,"no"))</f>
        <v>4</v>
      </c>
      <c r="X5" s="1">
        <f t="shared" ref="X5:X26" si="1">13-(COUNTIF(J5:V5,"no"))</f>
        <v>13</v>
      </c>
      <c r="Y5" s="73"/>
    </row>
    <row r="6" spans="1:25" s="1" customFormat="1" ht="203" x14ac:dyDescent="0.35">
      <c r="A6" s="40" t="s">
        <v>64</v>
      </c>
      <c r="B6" s="40" t="s">
        <v>15</v>
      </c>
      <c r="C6" s="42" t="s">
        <v>71</v>
      </c>
      <c r="D6" s="7" t="s">
        <v>4</v>
      </c>
      <c r="E6" s="33" t="s">
        <v>5</v>
      </c>
      <c r="F6" s="7" t="s">
        <v>4</v>
      </c>
      <c r="G6" s="7" t="s">
        <v>4</v>
      </c>
      <c r="H6" s="7" t="s">
        <v>4</v>
      </c>
      <c r="I6" s="7" t="s">
        <v>4</v>
      </c>
      <c r="J6" s="7" t="s">
        <v>4</v>
      </c>
      <c r="K6" s="7" t="s">
        <v>4</v>
      </c>
      <c r="L6" s="7" t="s">
        <v>4</v>
      </c>
      <c r="M6" s="7" t="s">
        <v>4</v>
      </c>
      <c r="N6" s="7" t="s">
        <v>4</v>
      </c>
      <c r="O6" s="7" t="s">
        <v>4</v>
      </c>
      <c r="P6" s="7" t="s">
        <v>4</v>
      </c>
      <c r="Q6" s="7" t="s">
        <v>4</v>
      </c>
      <c r="R6" s="7" t="s">
        <v>4</v>
      </c>
      <c r="S6" s="7" t="s">
        <v>4</v>
      </c>
      <c r="T6" s="7" t="s">
        <v>4</v>
      </c>
      <c r="U6" s="7" t="s">
        <v>4</v>
      </c>
      <c r="V6" s="8" t="s">
        <v>4</v>
      </c>
      <c r="W6" s="1">
        <f t="shared" si="0"/>
        <v>4</v>
      </c>
      <c r="X6" s="1">
        <f t="shared" si="1"/>
        <v>13</v>
      </c>
      <c r="Y6" s="73"/>
    </row>
    <row r="7" spans="1:25" s="1" customFormat="1" ht="279.64999999999998" customHeight="1" x14ac:dyDescent="0.35">
      <c r="A7" s="13" t="s">
        <v>66</v>
      </c>
      <c r="B7" s="13" t="s">
        <v>13</v>
      </c>
      <c r="C7" s="42" t="s">
        <v>72</v>
      </c>
      <c r="D7" s="7" t="s">
        <v>4</v>
      </c>
      <c r="E7" s="33" t="s">
        <v>5</v>
      </c>
      <c r="F7" s="7" t="s">
        <v>4</v>
      </c>
      <c r="G7" s="7" t="s">
        <v>4</v>
      </c>
      <c r="H7" s="7" t="s">
        <v>4</v>
      </c>
      <c r="I7" s="7" t="s">
        <v>4</v>
      </c>
      <c r="J7" s="7" t="s">
        <v>4</v>
      </c>
      <c r="K7" s="7" t="s">
        <v>4</v>
      </c>
      <c r="L7" s="7" t="s">
        <v>4</v>
      </c>
      <c r="M7" s="7" t="s">
        <v>4</v>
      </c>
      <c r="N7" s="7" t="s">
        <v>4</v>
      </c>
      <c r="O7" s="7" t="s">
        <v>4</v>
      </c>
      <c r="P7" s="7" t="s">
        <v>4</v>
      </c>
      <c r="Q7" s="7" t="s">
        <v>4</v>
      </c>
      <c r="R7" s="7" t="s">
        <v>4</v>
      </c>
      <c r="S7" s="7" t="s">
        <v>4</v>
      </c>
      <c r="T7" s="7" t="s">
        <v>4</v>
      </c>
      <c r="U7" s="7" t="s">
        <v>4</v>
      </c>
      <c r="V7" s="8" t="s">
        <v>4</v>
      </c>
      <c r="W7" s="1">
        <f t="shared" si="0"/>
        <v>4</v>
      </c>
      <c r="X7" s="1">
        <f t="shared" si="1"/>
        <v>13</v>
      </c>
    </row>
    <row r="8" spans="1:25" s="1" customFormat="1" ht="249" customHeight="1" x14ac:dyDescent="0.35">
      <c r="A8" s="13" t="s">
        <v>66</v>
      </c>
      <c r="B8" s="13" t="s">
        <v>14</v>
      </c>
      <c r="C8" s="42" t="s">
        <v>73</v>
      </c>
      <c r="D8" s="7" t="s">
        <v>4</v>
      </c>
      <c r="E8" s="33" t="s">
        <v>5</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8" t="s">
        <v>4</v>
      </c>
      <c r="W8" s="1">
        <f t="shared" si="0"/>
        <v>4</v>
      </c>
      <c r="X8" s="1">
        <f t="shared" si="1"/>
        <v>13</v>
      </c>
    </row>
    <row r="9" spans="1:25" s="1" customFormat="1" ht="164.4" customHeight="1" x14ac:dyDescent="0.35">
      <c r="A9" s="13" t="s">
        <v>66</v>
      </c>
      <c r="B9" s="13" t="s">
        <v>15</v>
      </c>
      <c r="C9" s="42" t="s">
        <v>75</v>
      </c>
      <c r="D9" s="7" t="s">
        <v>4</v>
      </c>
      <c r="E9" s="33" t="s">
        <v>5</v>
      </c>
      <c r="F9" s="7" t="s">
        <v>4</v>
      </c>
      <c r="G9" s="7" t="s">
        <v>4</v>
      </c>
      <c r="H9" s="7" t="s">
        <v>4</v>
      </c>
      <c r="I9" s="7" t="s">
        <v>4</v>
      </c>
      <c r="J9" s="74" t="s">
        <v>4</v>
      </c>
      <c r="K9" s="7" t="s">
        <v>4</v>
      </c>
      <c r="L9" s="7" t="s">
        <v>4</v>
      </c>
      <c r="M9" s="7" t="s">
        <v>4</v>
      </c>
      <c r="N9" s="7" t="s">
        <v>4</v>
      </c>
      <c r="O9" s="7" t="s">
        <v>4</v>
      </c>
      <c r="P9" s="7" t="s">
        <v>4</v>
      </c>
      <c r="Q9" s="7" t="s">
        <v>4</v>
      </c>
      <c r="R9" s="7" t="s">
        <v>4</v>
      </c>
      <c r="S9" s="7" t="s">
        <v>4</v>
      </c>
      <c r="T9" s="7" t="s">
        <v>4</v>
      </c>
      <c r="U9" s="7" t="s">
        <v>4</v>
      </c>
      <c r="V9" s="8" t="s">
        <v>4</v>
      </c>
      <c r="W9" s="1">
        <f t="shared" si="0"/>
        <v>4</v>
      </c>
      <c r="X9" s="1">
        <f t="shared" si="1"/>
        <v>13</v>
      </c>
    </row>
    <row r="10" spans="1:25" s="1" customFormat="1" ht="124.25" customHeight="1" x14ac:dyDescent="0.35">
      <c r="A10" s="13" t="s">
        <v>66</v>
      </c>
      <c r="B10" s="13" t="s">
        <v>16</v>
      </c>
      <c r="C10" s="42" t="s">
        <v>74</v>
      </c>
      <c r="D10" s="7" t="s">
        <v>4</v>
      </c>
      <c r="E10" s="33" t="s">
        <v>5</v>
      </c>
      <c r="F10" s="7" t="s">
        <v>4</v>
      </c>
      <c r="G10" s="7" t="s">
        <v>4</v>
      </c>
      <c r="H10" s="7" t="s">
        <v>4</v>
      </c>
      <c r="I10" s="7" t="s">
        <v>4</v>
      </c>
      <c r="J10" s="7" t="s">
        <v>4</v>
      </c>
      <c r="K10" s="7" t="s">
        <v>4</v>
      </c>
      <c r="L10" s="7" t="s">
        <v>4</v>
      </c>
      <c r="M10" s="7" t="s">
        <v>4</v>
      </c>
      <c r="N10" s="7" t="s">
        <v>4</v>
      </c>
      <c r="O10" s="7" t="s">
        <v>4</v>
      </c>
      <c r="P10" s="7" t="s">
        <v>4</v>
      </c>
      <c r="Q10" s="7" t="s">
        <v>4</v>
      </c>
      <c r="R10" s="7" t="s">
        <v>4</v>
      </c>
      <c r="S10" s="7" t="s">
        <v>4</v>
      </c>
      <c r="T10" s="7" t="s">
        <v>4</v>
      </c>
      <c r="U10" s="7" t="s">
        <v>4</v>
      </c>
      <c r="V10" s="8" t="s">
        <v>4</v>
      </c>
      <c r="W10" s="1">
        <f t="shared" si="0"/>
        <v>4</v>
      </c>
      <c r="X10" s="1">
        <f t="shared" si="1"/>
        <v>13</v>
      </c>
    </row>
    <row r="11" spans="1:25" s="1" customFormat="1" ht="99" customHeight="1" x14ac:dyDescent="0.35">
      <c r="A11" s="13" t="s">
        <v>66</v>
      </c>
      <c r="B11" s="13" t="s">
        <v>17</v>
      </c>
      <c r="C11" s="42" t="s">
        <v>76</v>
      </c>
      <c r="D11" s="7" t="s">
        <v>4</v>
      </c>
      <c r="E11" s="33" t="s">
        <v>5</v>
      </c>
      <c r="F11" s="7" t="s">
        <v>4</v>
      </c>
      <c r="G11" s="7" t="s">
        <v>4</v>
      </c>
      <c r="H11" s="7" t="s">
        <v>4</v>
      </c>
      <c r="I11" s="7" t="s">
        <v>4</v>
      </c>
      <c r="J11" s="7" t="s">
        <v>4</v>
      </c>
      <c r="K11" s="7" t="s">
        <v>4</v>
      </c>
      <c r="L11" s="7" t="s">
        <v>4</v>
      </c>
      <c r="M11" s="7" t="s">
        <v>4</v>
      </c>
      <c r="N11" s="7" t="s">
        <v>4</v>
      </c>
      <c r="O11" s="7" t="s">
        <v>4</v>
      </c>
      <c r="P11" s="7" t="s">
        <v>4</v>
      </c>
      <c r="Q11" s="7" t="s">
        <v>4</v>
      </c>
      <c r="R11" s="7" t="s">
        <v>4</v>
      </c>
      <c r="S11" s="7" t="s">
        <v>4</v>
      </c>
      <c r="T11" s="7" t="s">
        <v>4</v>
      </c>
      <c r="U11" s="7" t="s">
        <v>4</v>
      </c>
      <c r="V11" s="8" t="s">
        <v>4</v>
      </c>
      <c r="W11" s="1">
        <f t="shared" si="0"/>
        <v>4</v>
      </c>
      <c r="X11" s="1">
        <f t="shared" si="1"/>
        <v>13</v>
      </c>
    </row>
    <row r="12" spans="1:25" s="1" customFormat="1" ht="119.4" customHeight="1" x14ac:dyDescent="0.35">
      <c r="A12" s="13" t="s">
        <v>66</v>
      </c>
      <c r="B12" s="13" t="s">
        <v>18</v>
      </c>
      <c r="C12" s="42" t="s">
        <v>77</v>
      </c>
      <c r="D12" s="7" t="s">
        <v>4</v>
      </c>
      <c r="E12" s="33" t="s">
        <v>5</v>
      </c>
      <c r="F12" s="7" t="s">
        <v>4</v>
      </c>
      <c r="G12" s="7" t="s">
        <v>4</v>
      </c>
      <c r="H12" s="7" t="s">
        <v>4</v>
      </c>
      <c r="I12" s="7" t="s">
        <v>4</v>
      </c>
      <c r="J12" s="7" t="s">
        <v>4</v>
      </c>
      <c r="K12" s="7" t="s">
        <v>4</v>
      </c>
      <c r="L12" s="7" t="s">
        <v>4</v>
      </c>
      <c r="M12" s="7" t="s">
        <v>4</v>
      </c>
      <c r="N12" s="7" t="s">
        <v>4</v>
      </c>
      <c r="O12" s="7" t="s">
        <v>4</v>
      </c>
      <c r="P12" s="7" t="s">
        <v>4</v>
      </c>
      <c r="Q12" s="7" t="s">
        <v>4</v>
      </c>
      <c r="R12" s="7" t="s">
        <v>4</v>
      </c>
      <c r="S12" s="7" t="s">
        <v>4</v>
      </c>
      <c r="T12" s="7" t="s">
        <v>4</v>
      </c>
      <c r="U12" s="7" t="s">
        <v>4</v>
      </c>
      <c r="V12" s="8" t="s">
        <v>4</v>
      </c>
      <c r="W12" s="1">
        <f t="shared" si="0"/>
        <v>4</v>
      </c>
      <c r="X12" s="1">
        <f t="shared" si="1"/>
        <v>13</v>
      </c>
    </row>
    <row r="13" spans="1:25" s="1" customFormat="1" ht="77.400000000000006" customHeight="1" x14ac:dyDescent="0.35">
      <c r="A13" s="40" t="s">
        <v>67</v>
      </c>
      <c r="B13" s="40" t="s">
        <v>13</v>
      </c>
      <c r="C13" s="42" t="s">
        <v>78</v>
      </c>
      <c r="D13" s="7" t="s">
        <v>4</v>
      </c>
      <c r="E13" s="33" t="s">
        <v>5</v>
      </c>
      <c r="F13" s="74" t="s">
        <v>4</v>
      </c>
      <c r="G13" s="7" t="s">
        <v>4</v>
      </c>
      <c r="H13" s="7" t="s">
        <v>4</v>
      </c>
      <c r="I13" s="7" t="s">
        <v>4</v>
      </c>
      <c r="J13" s="7" t="s">
        <v>4</v>
      </c>
      <c r="K13" s="7" t="s">
        <v>4</v>
      </c>
      <c r="L13" s="7" t="s">
        <v>4</v>
      </c>
      <c r="M13" s="7" t="s">
        <v>4</v>
      </c>
      <c r="N13" s="7" t="s">
        <v>4</v>
      </c>
      <c r="O13" s="7" t="s">
        <v>4</v>
      </c>
      <c r="P13" s="7" t="s">
        <v>4</v>
      </c>
      <c r="Q13" s="7" t="s">
        <v>4</v>
      </c>
      <c r="R13" s="7" t="s">
        <v>4</v>
      </c>
      <c r="S13" s="7" t="s">
        <v>4</v>
      </c>
      <c r="T13" s="7" t="s">
        <v>4</v>
      </c>
      <c r="U13" s="7" t="s">
        <v>4</v>
      </c>
      <c r="V13" s="8" t="s">
        <v>4</v>
      </c>
      <c r="W13" s="1">
        <f t="shared" si="0"/>
        <v>4</v>
      </c>
      <c r="X13" s="1">
        <f t="shared" si="1"/>
        <v>13</v>
      </c>
    </row>
    <row r="14" spans="1:25" s="1" customFormat="1" ht="82.25" customHeight="1" x14ac:dyDescent="0.35">
      <c r="A14" s="13" t="s">
        <v>68</v>
      </c>
      <c r="B14" s="13" t="s">
        <v>13</v>
      </c>
      <c r="C14" s="42" t="s">
        <v>79</v>
      </c>
      <c r="D14" s="7" t="s">
        <v>4</v>
      </c>
      <c r="E14" s="33"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row>
    <row r="15" spans="1:25" s="1" customFormat="1" ht="61.25" customHeight="1" x14ac:dyDescent="0.35">
      <c r="A15" s="13" t="s">
        <v>68</v>
      </c>
      <c r="B15" s="13" t="s">
        <v>14</v>
      </c>
      <c r="C15" s="42" t="s">
        <v>80</v>
      </c>
      <c r="D15" s="7" t="s">
        <v>4</v>
      </c>
      <c r="E15" s="33"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row>
    <row r="16" spans="1:25" s="1" customFormat="1" ht="143.4" customHeight="1" x14ac:dyDescent="0.35">
      <c r="A16" s="13" t="s">
        <v>68</v>
      </c>
      <c r="B16" s="13" t="s">
        <v>15</v>
      </c>
      <c r="C16" s="42" t="s">
        <v>81</v>
      </c>
      <c r="D16" s="7" t="s">
        <v>4</v>
      </c>
      <c r="E16" s="33"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row>
    <row r="17" spans="1:25" s="1" customFormat="1" ht="391.5" x14ac:dyDescent="0.35">
      <c r="A17" s="13" t="s">
        <v>68</v>
      </c>
      <c r="B17" s="13" t="s">
        <v>16</v>
      </c>
      <c r="C17" s="42" t="s">
        <v>82</v>
      </c>
      <c r="D17" s="7" t="s">
        <v>4</v>
      </c>
      <c r="E17" s="33" t="s">
        <v>5</v>
      </c>
      <c r="F17" s="72" t="s">
        <v>5</v>
      </c>
      <c r="G17" s="7" t="s">
        <v>4</v>
      </c>
      <c r="H17" s="7" t="s">
        <v>4</v>
      </c>
      <c r="I17" s="7" t="s">
        <v>4</v>
      </c>
      <c r="J17" s="72" t="s">
        <v>5</v>
      </c>
      <c r="K17" s="7" t="s">
        <v>4</v>
      </c>
      <c r="L17" s="7" t="s">
        <v>4</v>
      </c>
      <c r="M17" s="7" t="s">
        <v>4</v>
      </c>
      <c r="N17" s="7" t="s">
        <v>4</v>
      </c>
      <c r="O17" s="7" t="s">
        <v>4</v>
      </c>
      <c r="P17" s="7" t="s">
        <v>4</v>
      </c>
      <c r="Q17" s="7" t="s">
        <v>4</v>
      </c>
      <c r="R17" s="72" t="s">
        <v>5</v>
      </c>
      <c r="S17" s="7" t="s">
        <v>4</v>
      </c>
      <c r="T17" s="7" t="s">
        <v>4</v>
      </c>
      <c r="U17" s="7" t="s">
        <v>4</v>
      </c>
      <c r="V17" s="72" t="s">
        <v>5</v>
      </c>
      <c r="W17" s="1">
        <f t="shared" si="0"/>
        <v>3</v>
      </c>
      <c r="X17" s="1">
        <f t="shared" si="1"/>
        <v>10</v>
      </c>
      <c r="Y17" s="1" t="s">
        <v>120</v>
      </c>
    </row>
    <row r="18" spans="1:25" s="1" customFormat="1" ht="174" x14ac:dyDescent="0.35">
      <c r="A18" s="13" t="s">
        <v>68</v>
      </c>
      <c r="B18" s="13" t="s">
        <v>17</v>
      </c>
      <c r="C18" s="42" t="s">
        <v>83</v>
      </c>
      <c r="D18" s="7" t="s">
        <v>4</v>
      </c>
      <c r="E18" s="33" t="s">
        <v>5</v>
      </c>
      <c r="F18" s="7" t="s">
        <v>4</v>
      </c>
      <c r="G18" s="7" t="s">
        <v>4</v>
      </c>
      <c r="H18" s="7" t="s">
        <v>4</v>
      </c>
      <c r="I18" s="7" t="s">
        <v>4</v>
      </c>
      <c r="J18" s="72" t="s">
        <v>5</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12</v>
      </c>
      <c r="Y18" s="1" t="s">
        <v>113</v>
      </c>
    </row>
    <row r="19" spans="1:25" s="1" customFormat="1" ht="169.75" customHeight="1" x14ac:dyDescent="0.35">
      <c r="A19" s="13" t="s">
        <v>68</v>
      </c>
      <c r="B19" s="13" t="s">
        <v>18</v>
      </c>
      <c r="C19" s="42" t="s">
        <v>84</v>
      </c>
      <c r="D19" s="7" t="s">
        <v>4</v>
      </c>
      <c r="E19" s="33" t="s">
        <v>5</v>
      </c>
      <c r="F19" s="7" t="s">
        <v>4</v>
      </c>
      <c r="G19" s="7" t="s">
        <v>4</v>
      </c>
      <c r="H19" s="7" t="s">
        <v>4</v>
      </c>
      <c r="I19" s="7" t="s">
        <v>4</v>
      </c>
      <c r="J19" s="72" t="s">
        <v>5</v>
      </c>
      <c r="K19" s="7" t="s">
        <v>4</v>
      </c>
      <c r="L19" s="7" t="s">
        <v>4</v>
      </c>
      <c r="M19" s="7" t="s">
        <v>4</v>
      </c>
      <c r="N19" s="7" t="s">
        <v>4</v>
      </c>
      <c r="O19" s="7" t="s">
        <v>4</v>
      </c>
      <c r="P19" s="7" t="s">
        <v>4</v>
      </c>
      <c r="Q19" s="7" t="s">
        <v>4</v>
      </c>
      <c r="R19" s="72" t="s">
        <v>5</v>
      </c>
      <c r="S19" s="7" t="s">
        <v>4</v>
      </c>
      <c r="T19" s="7" t="s">
        <v>4</v>
      </c>
      <c r="U19" s="7" t="s">
        <v>4</v>
      </c>
      <c r="V19" s="8" t="s">
        <v>4</v>
      </c>
      <c r="W19" s="1">
        <f t="shared" si="0"/>
        <v>4</v>
      </c>
      <c r="X19" s="1">
        <f t="shared" si="1"/>
        <v>11</v>
      </c>
      <c r="Y19" s="1" t="s">
        <v>122</v>
      </c>
    </row>
    <row r="20" spans="1:25" s="1" customFormat="1" ht="409.25" customHeight="1" x14ac:dyDescent="0.35">
      <c r="A20" s="13" t="s">
        <v>68</v>
      </c>
      <c r="B20" s="13" t="s">
        <v>19</v>
      </c>
      <c r="C20" s="42" t="s">
        <v>69</v>
      </c>
      <c r="D20" s="7" t="s">
        <v>4</v>
      </c>
      <c r="E20" s="33" t="s">
        <v>5</v>
      </c>
      <c r="F20" s="7" t="s">
        <v>4</v>
      </c>
      <c r="G20" s="7" t="s">
        <v>4</v>
      </c>
      <c r="H20" s="7" t="s">
        <v>4</v>
      </c>
      <c r="I20" s="7" t="s">
        <v>4</v>
      </c>
      <c r="J20" s="72" t="s">
        <v>5</v>
      </c>
      <c r="K20" s="7" t="s">
        <v>4</v>
      </c>
      <c r="L20" s="7" t="s">
        <v>4</v>
      </c>
      <c r="M20" s="7" t="s">
        <v>4</v>
      </c>
      <c r="N20" s="7" t="s">
        <v>4</v>
      </c>
      <c r="O20" s="7" t="s">
        <v>4</v>
      </c>
      <c r="P20" s="7" t="s">
        <v>4</v>
      </c>
      <c r="Q20" s="7" t="s">
        <v>4</v>
      </c>
      <c r="R20" s="7" t="s">
        <v>4</v>
      </c>
      <c r="S20" s="7" t="s">
        <v>4</v>
      </c>
      <c r="T20" s="7" t="s">
        <v>4</v>
      </c>
      <c r="U20" s="7" t="s">
        <v>4</v>
      </c>
      <c r="V20" s="8" t="s">
        <v>4</v>
      </c>
      <c r="W20" s="1">
        <f t="shared" si="0"/>
        <v>4</v>
      </c>
      <c r="X20" s="1">
        <f t="shared" si="1"/>
        <v>12</v>
      </c>
      <c r="Y20" s="1" t="s">
        <v>114</v>
      </c>
    </row>
    <row r="21" spans="1:25" ht="261" x14ac:dyDescent="0.35">
      <c r="A21" s="13" t="s">
        <v>68</v>
      </c>
      <c r="B21" s="13" t="s">
        <v>20</v>
      </c>
      <c r="C21" s="42" t="s">
        <v>85</v>
      </c>
      <c r="D21" s="7" t="s">
        <v>4</v>
      </c>
      <c r="E21" s="33" t="s">
        <v>5</v>
      </c>
      <c r="F21" s="7" t="s">
        <v>4</v>
      </c>
      <c r="G21" s="7" t="s">
        <v>4</v>
      </c>
      <c r="H21" s="7" t="s">
        <v>4</v>
      </c>
      <c r="I21" s="7" t="s">
        <v>4</v>
      </c>
      <c r="J21" s="72" t="s">
        <v>5</v>
      </c>
      <c r="K21" s="7" t="s">
        <v>4</v>
      </c>
      <c r="L21" s="7" t="s">
        <v>4</v>
      </c>
      <c r="M21" s="7" t="s">
        <v>4</v>
      </c>
      <c r="N21" s="7" t="s">
        <v>4</v>
      </c>
      <c r="O21" s="7" t="s">
        <v>4</v>
      </c>
      <c r="P21" s="7" t="s">
        <v>4</v>
      </c>
      <c r="Q21" s="7" t="s">
        <v>4</v>
      </c>
      <c r="R21" s="7" t="s">
        <v>4</v>
      </c>
      <c r="S21" s="7" t="s">
        <v>4</v>
      </c>
      <c r="T21" s="7" t="s">
        <v>4</v>
      </c>
      <c r="U21" s="7" t="s">
        <v>4</v>
      </c>
      <c r="V21" s="8" t="s">
        <v>4</v>
      </c>
      <c r="W21" s="1">
        <f t="shared" si="0"/>
        <v>4</v>
      </c>
      <c r="X21" s="1">
        <f t="shared" si="1"/>
        <v>12</v>
      </c>
      <c r="Y21" s="1" t="s">
        <v>115</v>
      </c>
    </row>
    <row r="22" spans="1:25" ht="145" x14ac:dyDescent="0.35">
      <c r="A22" s="13" t="s">
        <v>68</v>
      </c>
      <c r="B22" s="13" t="s">
        <v>21</v>
      </c>
      <c r="C22" s="42" t="s">
        <v>86</v>
      </c>
      <c r="D22" s="7" t="s">
        <v>4</v>
      </c>
      <c r="E22" s="33" t="s">
        <v>5</v>
      </c>
      <c r="F22" s="7" t="s">
        <v>4</v>
      </c>
      <c r="G22" s="7" t="s">
        <v>4</v>
      </c>
      <c r="H22" s="7" t="s">
        <v>4</v>
      </c>
      <c r="I22" s="7" t="s">
        <v>4</v>
      </c>
      <c r="J22" s="72" t="s">
        <v>5</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12</v>
      </c>
      <c r="Y22" s="1" t="s">
        <v>113</v>
      </c>
    </row>
    <row r="23" spans="1:25" ht="158.4" customHeight="1" x14ac:dyDescent="0.35">
      <c r="A23" s="13" t="s">
        <v>68</v>
      </c>
      <c r="B23" s="13" t="s">
        <v>22</v>
      </c>
      <c r="C23" s="42" t="s">
        <v>87</v>
      </c>
      <c r="D23" s="7" t="s">
        <v>4</v>
      </c>
      <c r="E23" s="33" t="s">
        <v>5</v>
      </c>
      <c r="F23" s="7" t="s">
        <v>4</v>
      </c>
      <c r="G23" s="7" t="s">
        <v>4</v>
      </c>
      <c r="H23" s="7" t="s">
        <v>4</v>
      </c>
      <c r="I23" s="7" t="s">
        <v>4</v>
      </c>
      <c r="J23" s="72" t="s">
        <v>5</v>
      </c>
      <c r="K23" s="7" t="s">
        <v>4</v>
      </c>
      <c r="L23" s="7" t="s">
        <v>4</v>
      </c>
      <c r="M23" s="7" t="s">
        <v>4</v>
      </c>
      <c r="N23" s="7" t="s">
        <v>4</v>
      </c>
      <c r="O23" s="7" t="s">
        <v>4</v>
      </c>
      <c r="P23" s="7" t="s">
        <v>4</v>
      </c>
      <c r="Q23" s="7" t="s">
        <v>4</v>
      </c>
      <c r="R23" s="72" t="s">
        <v>5</v>
      </c>
      <c r="S23" s="7" t="s">
        <v>4</v>
      </c>
      <c r="T23" s="7" t="s">
        <v>4</v>
      </c>
      <c r="U23" s="7" t="s">
        <v>4</v>
      </c>
      <c r="V23" s="8" t="s">
        <v>4</v>
      </c>
      <c r="W23" s="1">
        <f t="shared" si="0"/>
        <v>4</v>
      </c>
      <c r="X23" s="1">
        <f t="shared" si="1"/>
        <v>11</v>
      </c>
      <c r="Y23" s="1" t="s">
        <v>123</v>
      </c>
    </row>
    <row r="24" spans="1:25" ht="338" x14ac:dyDescent="0.35">
      <c r="A24" s="13" t="s">
        <v>68</v>
      </c>
      <c r="B24" s="13" t="s">
        <v>23</v>
      </c>
      <c r="C24" s="47" t="s">
        <v>88</v>
      </c>
      <c r="D24" s="7" t="s">
        <v>4</v>
      </c>
      <c r="E24" s="33" t="s">
        <v>5</v>
      </c>
      <c r="F24" s="7" t="s">
        <v>4</v>
      </c>
      <c r="G24" s="7" t="s">
        <v>4</v>
      </c>
      <c r="H24" s="7" t="s">
        <v>4</v>
      </c>
      <c r="I24" s="7" t="s">
        <v>4</v>
      </c>
      <c r="J24" s="72" t="s">
        <v>5</v>
      </c>
      <c r="K24" s="7" t="s">
        <v>4</v>
      </c>
      <c r="L24" s="7" t="s">
        <v>4</v>
      </c>
      <c r="M24" s="7" t="s">
        <v>4</v>
      </c>
      <c r="N24" s="7" t="s">
        <v>4</v>
      </c>
      <c r="O24" s="7" t="s">
        <v>4</v>
      </c>
      <c r="P24" s="7" t="s">
        <v>4</v>
      </c>
      <c r="Q24" s="7" t="s">
        <v>4</v>
      </c>
      <c r="R24" s="7" t="s">
        <v>4</v>
      </c>
      <c r="S24" s="7" t="s">
        <v>4</v>
      </c>
      <c r="T24" s="7" t="s">
        <v>4</v>
      </c>
      <c r="U24" s="7" t="s">
        <v>4</v>
      </c>
      <c r="V24" s="8" t="s">
        <v>4</v>
      </c>
      <c r="W24" s="1">
        <f t="shared" si="0"/>
        <v>4</v>
      </c>
      <c r="X24" s="1">
        <f t="shared" si="1"/>
        <v>12</v>
      </c>
      <c r="Y24" s="1" t="s">
        <v>114</v>
      </c>
    </row>
    <row r="25" spans="1:25" ht="87" customHeight="1" x14ac:dyDescent="0.35">
      <c r="A25" s="13" t="s">
        <v>68</v>
      </c>
      <c r="B25" s="13" t="s">
        <v>31</v>
      </c>
      <c r="C25" s="42" t="s">
        <v>89</v>
      </c>
      <c r="D25" s="7" t="s">
        <v>4</v>
      </c>
      <c r="E25" s="33" t="s">
        <v>5</v>
      </c>
      <c r="F25" s="7" t="s">
        <v>4</v>
      </c>
      <c r="G25" s="7" t="s">
        <v>4</v>
      </c>
      <c r="H25" s="7" t="s">
        <v>4</v>
      </c>
      <c r="I25" s="7" t="s">
        <v>4</v>
      </c>
      <c r="J25" s="7" t="s">
        <v>4</v>
      </c>
      <c r="K25" s="7" t="s">
        <v>4</v>
      </c>
      <c r="L25" s="7" t="s">
        <v>4</v>
      </c>
      <c r="M25" s="7" t="s">
        <v>4</v>
      </c>
      <c r="N25" s="7" t="s">
        <v>4</v>
      </c>
      <c r="O25" s="72" t="s">
        <v>5</v>
      </c>
      <c r="P25" s="7" t="s">
        <v>4</v>
      </c>
      <c r="Q25" s="7" t="s">
        <v>4</v>
      </c>
      <c r="R25" s="7" t="s">
        <v>4</v>
      </c>
      <c r="S25" s="7" t="s">
        <v>4</v>
      </c>
      <c r="T25" s="7" t="s">
        <v>4</v>
      </c>
      <c r="U25" s="7" t="s">
        <v>4</v>
      </c>
      <c r="V25" s="8" t="s">
        <v>4</v>
      </c>
      <c r="W25" s="1">
        <f t="shared" si="0"/>
        <v>4</v>
      </c>
      <c r="X25" s="1">
        <f t="shared" si="1"/>
        <v>12</v>
      </c>
      <c r="Y25" s="1" t="s">
        <v>128</v>
      </c>
    </row>
    <row r="26" spans="1:25" ht="41.4" customHeight="1" x14ac:dyDescent="0.35">
      <c r="A26" s="13" t="s">
        <v>68</v>
      </c>
      <c r="B26" s="13" t="s">
        <v>32</v>
      </c>
      <c r="C26" s="42" t="s">
        <v>90</v>
      </c>
      <c r="D26" s="7" t="s">
        <v>4</v>
      </c>
      <c r="E26" s="33" t="s">
        <v>5</v>
      </c>
      <c r="F26" s="7" t="s">
        <v>4</v>
      </c>
      <c r="G26" s="7" t="s">
        <v>4</v>
      </c>
      <c r="H26" s="7" t="s">
        <v>4</v>
      </c>
      <c r="I26" s="7" t="s">
        <v>4</v>
      </c>
      <c r="J26" s="7" t="s">
        <v>4</v>
      </c>
      <c r="K26" s="7" t="s">
        <v>4</v>
      </c>
      <c r="L26" s="7" t="s">
        <v>4</v>
      </c>
      <c r="M26" s="7" t="s">
        <v>4</v>
      </c>
      <c r="N26" s="7" t="s">
        <v>4</v>
      </c>
      <c r="O26" s="7" t="s">
        <v>4</v>
      </c>
      <c r="P26" s="7" t="s">
        <v>4</v>
      </c>
      <c r="Q26" s="7" t="s">
        <v>4</v>
      </c>
      <c r="R26" s="7" t="s">
        <v>4</v>
      </c>
      <c r="S26" s="7" t="s">
        <v>4</v>
      </c>
      <c r="T26" s="7" t="s">
        <v>4</v>
      </c>
      <c r="U26" s="7" t="s">
        <v>4</v>
      </c>
      <c r="V26" s="8" t="s">
        <v>4</v>
      </c>
      <c r="W26" s="1">
        <f t="shared" si="0"/>
        <v>4</v>
      </c>
      <c r="X26" s="1">
        <f t="shared" si="1"/>
        <v>13</v>
      </c>
      <c r="Y26" s="1"/>
    </row>
  </sheetData>
  <autoFilter ref="A3:Y8"/>
  <mergeCells count="2">
    <mergeCell ref="F1:I1"/>
    <mergeCell ref="J1:V1"/>
  </mergeCells>
  <dataValidations xWindow="1540" yWindow="707" count="19">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C2" prompt="Are the correct functional entities identified?" sqref="G4:G12 G14:G26">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18:S26 S7:S16">
      <formula1>"Yes,No"</formula1>
    </dataValidation>
    <dataValidation type="list" allowBlank="1" showInputMessage="1" showErrorMessage="1" errorTitle="Invalid Entry" error="Pick or type only &quot;Yes&quot; or &quot;No&quot;" promptTitle="C1" prompt="Is the content of the requirement technically correct?" sqref="F4:F16 F18:F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R17">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1" prompt="Is the requirement language clear and unambiguous?" sqref="T4:T26 S17">
      <formula1>"Yes,No"</formula1>
    </dataValidation>
    <dataValidation type="list" allowBlank="1" showInputMessage="1" showErrorMessage="1" errorTitle="Invalid Entry" error="Pick or type &quot;Yes&quot; or &quot;No&quot;" promptTitle="Q9" prompt="Does it have a technical basis in engineering and operations?" sqref="R4:R15 R18:R26 S4:S6">
      <formula1>"Yes,No"</formula1>
    </dataValidation>
    <dataValidation type="list" allowBlank="1" showInputMessage="1" showErrorMessage="1" errorTitle="Invalid Entry" error="Pick or type &quot;Yes&quot; or &quot;No&quot;" promptTitle="Q8" prompt="Can it be practically implemented?" sqref="Q4:Q26 R16 O16 K16">
      <formula1>"Yes,No"</formula1>
    </dataValidation>
    <dataValidation type="list" allowBlank="1" showInputMessage="1" showErrorMessage="1" errorTitle="Invalid Entry" error="Pick or type &quot;Yes&quot; or &quot;No&quot;" promptTitle="Q7" prompt="Can compliance be objectively measured?" sqref="P4:P26 O17 O15 K15 O13">
      <formula1>"Yes,No"</formula1>
    </dataValidation>
    <dataValidation type="list" allowBlank="1" showInputMessage="1" showErrorMessage="1" errorTitle="Invalid Entry" error="Pick or type &quot;Yes&quot; or &quot;No&quot;" promptTitle="Q6" prompt="Does the requirement provide more than adequate protection of BPS?" sqref="O18:O26 O14 O4:O8">
      <formula1>"Yes,No"</formula1>
    </dataValidation>
    <dataValidation type="list" allowBlank="1" showInputMessage="1" showErrorMessage="1" errorTitle="Invalid Entry" error="Pick or type &quot;Yes&quot; or &quot;No&quot;" promptTitle="Q5" prompt="Does the requirement align with the standard's purpose statement?" sqref="O10:O12 N4:N12 N14:N26">
      <formula1>"Yes,No"</formula1>
    </dataValidation>
    <dataValidation type="list" allowBlank="1" showInputMessage="1" showErrorMessage="1" errorTitle="Invalid Entry" error="Pick or type &quot;Yes&quot; or &quot;No&quot;" promptTitle="Q4" prompt="Are the expectation(s) of each applicable functional entity clear?" sqref="M4:M26 N13 J13">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14 K17:K24 K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K25 F17 J9:J11 J4:J6 J14:J26">
      <formula1>"Yes,No"</formula1>
    </dataValidation>
    <dataValidation type="list" allowBlank="1" showInputMessage="1" showErrorMessage="1" errorTitle="Invalid Entry" error="Pick or type &quot;Yes&quot; or &quot;No&quot;" promptTitle="C4" prompt="Is it clear when the action needs to be taken within the standard?" sqref="I4:I26 J12 J7:J8 O9">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G13">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6"/>
  <sheetViews>
    <sheetView zoomScale="90" zoomScaleNormal="90" workbookViewId="0">
      <pane xSplit="3" ySplit="3" topLeftCell="W4" activePane="bottomRight" state="frozen"/>
      <selection pane="topRight" activeCell="D1" sqref="D1"/>
      <selection pane="bottomLeft" activeCell="A4" sqref="A4"/>
      <selection pane="bottomRight" activeCell="Y5" sqref="Y5"/>
    </sheetView>
  </sheetViews>
  <sheetFormatPr defaultColWidth="9.08984375" defaultRowHeight="14.5" x14ac:dyDescent="0.35"/>
  <cols>
    <col min="1" max="1" width="13.453125" style="13" customWidth="1"/>
    <col min="2" max="2" width="8.08984375" style="13" customWidth="1"/>
    <col min="3" max="3" width="106.36328125" style="41"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3" customWidth="1"/>
    <col min="23" max="24" width="19.6328125" style="13" customWidth="1"/>
    <col min="25" max="25" width="58.08984375" style="12" customWidth="1"/>
    <col min="26" max="27" width="19.6328125" style="13" customWidth="1"/>
    <col min="28" max="16384" width="9.08984375" style="13"/>
  </cols>
  <sheetData>
    <row r="1" spans="1:25" ht="18.5" x14ac:dyDescent="0.45">
      <c r="A1" s="14"/>
      <c r="B1" s="15"/>
      <c r="C1" s="44"/>
      <c r="D1" s="34"/>
      <c r="E1" s="35"/>
      <c r="F1" s="85" t="s">
        <v>1</v>
      </c>
      <c r="G1" s="85"/>
      <c r="H1" s="85"/>
      <c r="I1" s="85"/>
      <c r="J1" s="86" t="s">
        <v>2</v>
      </c>
      <c r="K1" s="86"/>
      <c r="L1" s="86"/>
      <c r="M1" s="86"/>
      <c r="N1" s="86"/>
      <c r="O1" s="86"/>
      <c r="P1" s="86"/>
      <c r="Q1" s="86"/>
      <c r="R1" s="86"/>
      <c r="S1" s="86"/>
      <c r="T1" s="86"/>
      <c r="U1" s="86"/>
      <c r="V1" s="86"/>
      <c r="W1" s="36"/>
      <c r="X1" s="37"/>
      <c r="Y1" s="38"/>
    </row>
    <row r="2" spans="1:25" ht="18.5" hidden="1" x14ac:dyDescent="0.45">
      <c r="A2" s="14"/>
      <c r="B2" s="15"/>
      <c r="C2" s="44"/>
      <c r="D2" s="34"/>
      <c r="E2" s="35"/>
      <c r="F2" s="65"/>
      <c r="G2" s="65"/>
      <c r="H2" s="65"/>
      <c r="I2" s="65"/>
      <c r="J2" s="66"/>
      <c r="K2" s="66"/>
      <c r="L2" s="66"/>
      <c r="M2" s="66"/>
      <c r="N2" s="66"/>
      <c r="O2" s="66"/>
      <c r="P2" s="66"/>
      <c r="Q2" s="66"/>
      <c r="R2" s="66"/>
      <c r="S2" s="66"/>
      <c r="T2" s="66"/>
      <c r="U2" s="66"/>
      <c r="V2" s="66"/>
      <c r="W2" s="36"/>
      <c r="X2" s="37"/>
      <c r="Y2" s="38"/>
    </row>
    <row r="3" spans="1:25" ht="78" customHeight="1" x14ac:dyDescent="0.35">
      <c r="A3" s="17" t="s">
        <v>0</v>
      </c>
      <c r="B3" s="18" t="s">
        <v>6</v>
      </c>
      <c r="C3" s="16" t="s">
        <v>62</v>
      </c>
      <c r="D3" s="39" t="s">
        <v>56</v>
      </c>
      <c r="E3" s="35" t="s">
        <v>27</v>
      </c>
      <c r="F3" s="6" t="s">
        <v>57</v>
      </c>
      <c r="G3" s="31" t="s">
        <v>29</v>
      </c>
      <c r="H3" s="26" t="s">
        <v>53</v>
      </c>
      <c r="I3" s="31" t="s">
        <v>58</v>
      </c>
      <c r="J3" s="27" t="s">
        <v>54</v>
      </c>
      <c r="K3" s="28" t="s">
        <v>59</v>
      </c>
      <c r="L3" s="27" t="s">
        <v>30</v>
      </c>
      <c r="M3" s="28" t="s">
        <v>39</v>
      </c>
      <c r="N3" s="29" t="s">
        <v>41</v>
      </c>
      <c r="O3" s="30" t="s">
        <v>42</v>
      </c>
      <c r="P3" s="29" t="s">
        <v>43</v>
      </c>
      <c r="Q3" s="30" t="s">
        <v>45</v>
      </c>
      <c r="R3" s="29" t="s">
        <v>46</v>
      </c>
      <c r="S3" s="32" t="s">
        <v>60</v>
      </c>
      <c r="T3" s="29" t="s">
        <v>48</v>
      </c>
      <c r="U3" s="30" t="s">
        <v>49</v>
      </c>
      <c r="V3" s="29" t="s">
        <v>51</v>
      </c>
      <c r="W3" s="36" t="s">
        <v>55</v>
      </c>
      <c r="X3" s="37" t="s">
        <v>28</v>
      </c>
      <c r="Y3" s="38" t="s">
        <v>3</v>
      </c>
    </row>
    <row r="4" spans="1:25" s="1" customFormat="1" ht="201.65" customHeight="1" x14ac:dyDescent="0.35">
      <c r="A4" s="40" t="s">
        <v>64</v>
      </c>
      <c r="B4" s="40" t="s">
        <v>13</v>
      </c>
      <c r="C4" s="71" t="s">
        <v>65</v>
      </c>
      <c r="D4" s="7" t="s">
        <v>4</v>
      </c>
      <c r="E4" s="33" t="s">
        <v>5</v>
      </c>
      <c r="F4" s="7" t="s">
        <v>4</v>
      </c>
      <c r="G4" s="7" t="s">
        <v>4</v>
      </c>
      <c r="H4" s="7" t="s">
        <v>4</v>
      </c>
      <c r="I4" s="7" t="s">
        <v>4</v>
      </c>
      <c r="J4" s="7" t="s">
        <v>4</v>
      </c>
      <c r="K4" s="7" t="s">
        <v>4</v>
      </c>
      <c r="L4" s="7" t="s">
        <v>4</v>
      </c>
      <c r="M4" s="7" t="s">
        <v>4</v>
      </c>
      <c r="N4" s="7" t="s">
        <v>4</v>
      </c>
      <c r="O4" s="7" t="s">
        <v>4</v>
      </c>
      <c r="P4" s="7" t="s">
        <v>4</v>
      </c>
      <c r="Q4" s="7" t="s">
        <v>4</v>
      </c>
      <c r="R4" s="7" t="s">
        <v>4</v>
      </c>
      <c r="S4" s="7" t="s">
        <v>4</v>
      </c>
      <c r="T4" s="7" t="s">
        <v>4</v>
      </c>
      <c r="U4" s="7" t="s">
        <v>4</v>
      </c>
      <c r="V4" s="8" t="s">
        <v>4</v>
      </c>
      <c r="W4" s="1">
        <f>4-(COUNTIF(F4:I4,"no"))</f>
        <v>4</v>
      </c>
      <c r="X4" s="1">
        <f>13-(COUNTIF(J4:V4,"no"))</f>
        <v>13</v>
      </c>
      <c r="Y4" s="73"/>
    </row>
    <row r="5" spans="1:25" s="1" customFormat="1" ht="217.5" x14ac:dyDescent="0.35">
      <c r="A5" s="40" t="s">
        <v>64</v>
      </c>
      <c r="B5" s="40" t="s">
        <v>14</v>
      </c>
      <c r="C5" s="46" t="s">
        <v>70</v>
      </c>
      <c r="D5" s="7" t="s">
        <v>4</v>
      </c>
      <c r="E5" s="33" t="s">
        <v>5</v>
      </c>
      <c r="F5" s="7" t="s">
        <v>4</v>
      </c>
      <c r="G5" s="7" t="s">
        <v>4</v>
      </c>
      <c r="H5" s="7" t="s">
        <v>4</v>
      </c>
      <c r="I5" s="7" t="s">
        <v>4</v>
      </c>
      <c r="J5" s="7" t="s">
        <v>4</v>
      </c>
      <c r="K5" s="7" t="s">
        <v>4</v>
      </c>
      <c r="L5" s="7" t="s">
        <v>4</v>
      </c>
      <c r="M5" s="7" t="s">
        <v>4</v>
      </c>
      <c r="N5" s="7" t="s">
        <v>4</v>
      </c>
      <c r="O5" s="7" t="s">
        <v>5</v>
      </c>
      <c r="P5" s="7" t="s">
        <v>4</v>
      </c>
      <c r="Q5" s="7" t="s">
        <v>4</v>
      </c>
      <c r="R5" s="7" t="s">
        <v>4</v>
      </c>
      <c r="S5" s="7" t="s">
        <v>4</v>
      </c>
      <c r="T5" s="7" t="s">
        <v>4</v>
      </c>
      <c r="U5" s="7" t="s">
        <v>4</v>
      </c>
      <c r="V5" s="8" t="s">
        <v>4</v>
      </c>
      <c r="W5" s="1">
        <f t="shared" ref="W5:W26" si="0">4-(COUNTIF(F5:I5,"no"))</f>
        <v>4</v>
      </c>
      <c r="X5" s="1">
        <f t="shared" ref="X5:X26" si="1">13-(COUNTIF(J5:V5,"no"))</f>
        <v>12</v>
      </c>
      <c r="Y5" s="1" t="s">
        <v>116</v>
      </c>
    </row>
    <row r="6" spans="1:25" s="1" customFormat="1" ht="203" x14ac:dyDescent="0.35">
      <c r="A6" s="40" t="s">
        <v>64</v>
      </c>
      <c r="B6" s="40" t="s">
        <v>15</v>
      </c>
      <c r="C6" s="42" t="s">
        <v>71</v>
      </c>
      <c r="D6" s="7" t="s">
        <v>4</v>
      </c>
      <c r="E6" s="33" t="s">
        <v>5</v>
      </c>
      <c r="F6" s="7" t="s">
        <v>4</v>
      </c>
      <c r="G6" s="7" t="s">
        <v>4</v>
      </c>
      <c r="H6" s="7" t="s">
        <v>4</v>
      </c>
      <c r="I6" s="7" t="s">
        <v>4</v>
      </c>
      <c r="J6" s="7" t="s">
        <v>4</v>
      </c>
      <c r="K6" s="7" t="s">
        <v>4</v>
      </c>
      <c r="L6" s="7" t="s">
        <v>4</v>
      </c>
      <c r="M6" s="7" t="s">
        <v>4</v>
      </c>
      <c r="N6" s="7" t="s">
        <v>4</v>
      </c>
      <c r="O6" s="7" t="s">
        <v>4</v>
      </c>
      <c r="P6" s="7" t="s">
        <v>4</v>
      </c>
      <c r="Q6" s="7" t="s">
        <v>4</v>
      </c>
      <c r="R6" s="7" t="s">
        <v>4</v>
      </c>
      <c r="S6" s="7" t="s">
        <v>4</v>
      </c>
      <c r="T6" s="7" t="s">
        <v>4</v>
      </c>
      <c r="U6" s="7" t="s">
        <v>4</v>
      </c>
      <c r="V6" s="8" t="s">
        <v>4</v>
      </c>
      <c r="W6" s="1">
        <f t="shared" si="0"/>
        <v>4</v>
      </c>
      <c r="X6" s="1">
        <f t="shared" si="1"/>
        <v>13</v>
      </c>
    </row>
    <row r="7" spans="1:25" s="1" customFormat="1" ht="279.64999999999998" customHeight="1" x14ac:dyDescent="0.35">
      <c r="A7" s="13" t="s">
        <v>66</v>
      </c>
      <c r="B7" s="13" t="s">
        <v>13</v>
      </c>
      <c r="C7" s="42" t="s">
        <v>72</v>
      </c>
      <c r="D7" s="7" t="s">
        <v>4</v>
      </c>
      <c r="E7" s="33" t="s">
        <v>5</v>
      </c>
      <c r="F7" s="7" t="s">
        <v>4</v>
      </c>
      <c r="G7" s="7" t="s">
        <v>4</v>
      </c>
      <c r="H7" s="7" t="s">
        <v>4</v>
      </c>
      <c r="I7" s="7" t="s">
        <v>4</v>
      </c>
      <c r="J7" s="7" t="s">
        <v>4</v>
      </c>
      <c r="K7" s="7" t="s">
        <v>4</v>
      </c>
      <c r="L7" s="7" t="s">
        <v>4</v>
      </c>
      <c r="M7" s="7" t="s">
        <v>4</v>
      </c>
      <c r="N7" s="7" t="s">
        <v>4</v>
      </c>
      <c r="O7" s="7" t="s">
        <v>4</v>
      </c>
      <c r="P7" s="7" t="s">
        <v>4</v>
      </c>
      <c r="Q7" s="7" t="s">
        <v>4</v>
      </c>
      <c r="R7" s="7" t="s">
        <v>4</v>
      </c>
      <c r="S7" s="7" t="s">
        <v>4</v>
      </c>
      <c r="T7" s="7" t="s">
        <v>4</v>
      </c>
      <c r="U7" s="7" t="s">
        <v>4</v>
      </c>
      <c r="V7" s="8" t="s">
        <v>4</v>
      </c>
      <c r="W7" s="1">
        <f t="shared" si="0"/>
        <v>4</v>
      </c>
      <c r="X7" s="1">
        <f t="shared" si="1"/>
        <v>13</v>
      </c>
    </row>
    <row r="8" spans="1:25" s="1" customFormat="1" ht="249" customHeight="1" x14ac:dyDescent="0.35">
      <c r="A8" s="13" t="s">
        <v>66</v>
      </c>
      <c r="B8" s="13" t="s">
        <v>14</v>
      </c>
      <c r="C8" s="42" t="s">
        <v>73</v>
      </c>
      <c r="D8" s="7" t="s">
        <v>4</v>
      </c>
      <c r="E8" s="33" t="s">
        <v>5</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8" t="s">
        <v>4</v>
      </c>
      <c r="W8" s="1">
        <f t="shared" si="0"/>
        <v>4</v>
      </c>
      <c r="X8" s="1">
        <f t="shared" si="1"/>
        <v>13</v>
      </c>
    </row>
    <row r="9" spans="1:25" s="1" customFormat="1" ht="164.4" customHeight="1" x14ac:dyDescent="0.35">
      <c r="A9" s="13" t="s">
        <v>66</v>
      </c>
      <c r="B9" s="13" t="s">
        <v>15</v>
      </c>
      <c r="C9" s="42" t="s">
        <v>75</v>
      </c>
      <c r="D9" s="7" t="s">
        <v>4</v>
      </c>
      <c r="E9" s="33" t="s">
        <v>5</v>
      </c>
      <c r="F9" s="7" t="s">
        <v>4</v>
      </c>
      <c r="G9" s="7" t="s">
        <v>4</v>
      </c>
      <c r="H9" s="7" t="s">
        <v>4</v>
      </c>
      <c r="I9" s="7" t="s">
        <v>4</v>
      </c>
      <c r="J9" s="7" t="s">
        <v>4</v>
      </c>
      <c r="K9" s="7" t="s">
        <v>4</v>
      </c>
      <c r="L9" s="7" t="s">
        <v>4</v>
      </c>
      <c r="M9" s="7" t="s">
        <v>4</v>
      </c>
      <c r="N9" s="7" t="s">
        <v>4</v>
      </c>
      <c r="O9" s="7" t="s">
        <v>5</v>
      </c>
      <c r="P9" s="7" t="s">
        <v>4</v>
      </c>
      <c r="Q9" s="7" t="s">
        <v>4</v>
      </c>
      <c r="R9" s="7" t="s">
        <v>4</v>
      </c>
      <c r="S9" s="7" t="s">
        <v>4</v>
      </c>
      <c r="T9" s="7" t="s">
        <v>4</v>
      </c>
      <c r="U9" s="7" t="s">
        <v>4</v>
      </c>
      <c r="V9" s="8" t="s">
        <v>4</v>
      </c>
      <c r="W9" s="1">
        <f t="shared" si="0"/>
        <v>4</v>
      </c>
      <c r="X9" s="1">
        <f t="shared" si="1"/>
        <v>12</v>
      </c>
    </row>
    <row r="10" spans="1:25" s="1" customFormat="1" ht="124.25" customHeight="1" x14ac:dyDescent="0.35">
      <c r="A10" s="13" t="s">
        <v>66</v>
      </c>
      <c r="B10" s="13" t="s">
        <v>16</v>
      </c>
      <c r="C10" s="42" t="s">
        <v>74</v>
      </c>
      <c r="D10" s="7" t="s">
        <v>4</v>
      </c>
      <c r="E10" s="33" t="s">
        <v>5</v>
      </c>
      <c r="F10" s="7" t="s">
        <v>4</v>
      </c>
      <c r="G10" s="7" t="s">
        <v>4</v>
      </c>
      <c r="H10" s="7" t="s">
        <v>4</v>
      </c>
      <c r="I10" s="7" t="s">
        <v>4</v>
      </c>
      <c r="J10" s="7" t="s">
        <v>4</v>
      </c>
      <c r="K10" s="7" t="s">
        <v>4</v>
      </c>
      <c r="L10" s="7" t="s">
        <v>4</v>
      </c>
      <c r="M10" s="7" t="s">
        <v>4</v>
      </c>
      <c r="N10" s="7" t="s">
        <v>4</v>
      </c>
      <c r="O10" s="7" t="s">
        <v>4</v>
      </c>
      <c r="P10" s="7" t="s">
        <v>4</v>
      </c>
      <c r="Q10" s="7" t="s">
        <v>4</v>
      </c>
      <c r="R10" s="7" t="s">
        <v>4</v>
      </c>
      <c r="S10" s="7" t="s">
        <v>4</v>
      </c>
      <c r="T10" s="7" t="s">
        <v>4</v>
      </c>
      <c r="U10" s="7" t="s">
        <v>4</v>
      </c>
      <c r="V10" s="8" t="s">
        <v>4</v>
      </c>
      <c r="W10" s="1">
        <f t="shared" si="0"/>
        <v>4</v>
      </c>
      <c r="X10" s="1">
        <f t="shared" si="1"/>
        <v>13</v>
      </c>
    </row>
    <row r="11" spans="1:25" s="1" customFormat="1" ht="99" customHeight="1" x14ac:dyDescent="0.35">
      <c r="A11" s="13" t="s">
        <v>66</v>
      </c>
      <c r="B11" s="13" t="s">
        <v>17</v>
      </c>
      <c r="C11" s="42" t="s">
        <v>76</v>
      </c>
      <c r="D11" s="7" t="s">
        <v>4</v>
      </c>
      <c r="E11" s="33" t="s">
        <v>5</v>
      </c>
      <c r="F11" s="7" t="s">
        <v>4</v>
      </c>
      <c r="G11" s="7" t="s">
        <v>4</v>
      </c>
      <c r="H11" s="7" t="s">
        <v>5</v>
      </c>
      <c r="I11" s="7" t="s">
        <v>4</v>
      </c>
      <c r="J11" s="7" t="s">
        <v>4</v>
      </c>
      <c r="K11" s="7" t="s">
        <v>4</v>
      </c>
      <c r="L11" s="7" t="s">
        <v>4</v>
      </c>
      <c r="M11" s="7" t="s">
        <v>4</v>
      </c>
      <c r="N11" s="7" t="s">
        <v>4</v>
      </c>
      <c r="O11" s="7" t="s">
        <v>4</v>
      </c>
      <c r="P11" s="7" t="s">
        <v>4</v>
      </c>
      <c r="Q11" s="7" t="s">
        <v>4</v>
      </c>
      <c r="R11" s="7" t="s">
        <v>4</v>
      </c>
      <c r="S11" s="7" t="s">
        <v>4</v>
      </c>
      <c r="T11" s="7" t="s">
        <v>4</v>
      </c>
      <c r="U11" s="7" t="s">
        <v>4</v>
      </c>
      <c r="V11" s="8" t="s">
        <v>4</v>
      </c>
      <c r="W11" s="1">
        <f t="shared" si="0"/>
        <v>3</v>
      </c>
      <c r="X11" s="1">
        <f t="shared" si="1"/>
        <v>13</v>
      </c>
      <c r="Y11" s="1" t="s">
        <v>117</v>
      </c>
    </row>
    <row r="12" spans="1:25" s="1" customFormat="1" ht="101.5" x14ac:dyDescent="0.35">
      <c r="A12" s="13" t="s">
        <v>66</v>
      </c>
      <c r="B12" s="13" t="s">
        <v>18</v>
      </c>
      <c r="C12" s="42" t="s">
        <v>77</v>
      </c>
      <c r="D12" s="7" t="s">
        <v>4</v>
      </c>
      <c r="E12" s="33" t="s">
        <v>5</v>
      </c>
      <c r="F12" s="7" t="s">
        <v>4</v>
      </c>
      <c r="G12" s="7" t="s">
        <v>4</v>
      </c>
      <c r="H12" s="7" t="s">
        <v>5</v>
      </c>
      <c r="I12" s="7" t="s">
        <v>4</v>
      </c>
      <c r="J12" s="7" t="s">
        <v>4</v>
      </c>
      <c r="K12" s="7" t="s">
        <v>4</v>
      </c>
      <c r="L12" s="7" t="s">
        <v>4</v>
      </c>
      <c r="M12" s="7" t="s">
        <v>4</v>
      </c>
      <c r="N12" s="7" t="s">
        <v>4</v>
      </c>
      <c r="O12" s="7" t="s">
        <v>4</v>
      </c>
      <c r="P12" s="7" t="s">
        <v>4</v>
      </c>
      <c r="Q12" s="7" t="s">
        <v>4</v>
      </c>
      <c r="R12" s="7" t="s">
        <v>4</v>
      </c>
      <c r="S12" s="7" t="s">
        <v>4</v>
      </c>
      <c r="T12" s="7" t="s">
        <v>4</v>
      </c>
      <c r="U12" s="7" t="s">
        <v>4</v>
      </c>
      <c r="V12" s="8" t="s">
        <v>4</v>
      </c>
      <c r="W12" s="1">
        <f t="shared" si="0"/>
        <v>3</v>
      </c>
      <c r="X12" s="1">
        <f t="shared" si="1"/>
        <v>13</v>
      </c>
      <c r="Y12" s="1" t="s">
        <v>117</v>
      </c>
    </row>
    <row r="13" spans="1:25" s="1" customFormat="1" ht="78" customHeight="1" x14ac:dyDescent="0.35">
      <c r="A13" s="40" t="s">
        <v>67</v>
      </c>
      <c r="B13" s="40" t="s">
        <v>13</v>
      </c>
      <c r="C13" s="42" t="s">
        <v>78</v>
      </c>
      <c r="D13" s="7" t="s">
        <v>4</v>
      </c>
      <c r="E13" s="33" t="s">
        <v>5</v>
      </c>
      <c r="F13" s="7" t="s">
        <v>4</v>
      </c>
      <c r="G13" s="7" t="s">
        <v>4</v>
      </c>
      <c r="H13" s="7" t="s">
        <v>4</v>
      </c>
      <c r="I13" s="7" t="s">
        <v>5</v>
      </c>
      <c r="J13" s="7" t="s">
        <v>4</v>
      </c>
      <c r="K13" s="7" t="s">
        <v>4</v>
      </c>
      <c r="L13" s="7" t="s">
        <v>4</v>
      </c>
      <c r="M13" s="7" t="s">
        <v>4</v>
      </c>
      <c r="N13" s="7" t="s">
        <v>4</v>
      </c>
      <c r="O13" s="7" t="s">
        <v>4</v>
      </c>
      <c r="P13" s="7" t="s">
        <v>4</v>
      </c>
      <c r="Q13" s="7" t="s">
        <v>4</v>
      </c>
      <c r="R13" s="7" t="s">
        <v>4</v>
      </c>
      <c r="S13" s="7" t="s">
        <v>4</v>
      </c>
      <c r="T13" s="7" t="s">
        <v>4</v>
      </c>
      <c r="U13" s="7" t="s">
        <v>4</v>
      </c>
      <c r="V13" s="8" t="s">
        <v>4</v>
      </c>
      <c r="W13" s="1">
        <f t="shared" si="0"/>
        <v>3</v>
      </c>
      <c r="X13" s="1">
        <f t="shared" si="1"/>
        <v>13</v>
      </c>
      <c r="Y13" s="75" t="s">
        <v>118</v>
      </c>
    </row>
    <row r="14" spans="1:25" s="1" customFormat="1" ht="82.25" customHeight="1" x14ac:dyDescent="0.35">
      <c r="A14" s="13" t="s">
        <v>68</v>
      </c>
      <c r="B14" s="13" t="s">
        <v>13</v>
      </c>
      <c r="C14" s="42" t="s">
        <v>79</v>
      </c>
      <c r="D14" s="7" t="s">
        <v>4</v>
      </c>
      <c r="E14" s="33"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row>
    <row r="15" spans="1:25" s="1" customFormat="1" ht="43.5" x14ac:dyDescent="0.35">
      <c r="A15" s="13" t="s">
        <v>68</v>
      </c>
      <c r="B15" s="13" t="s">
        <v>14</v>
      </c>
      <c r="C15" s="42" t="s">
        <v>80</v>
      </c>
      <c r="D15" s="7" t="s">
        <v>4</v>
      </c>
      <c r="E15" s="33"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row>
    <row r="16" spans="1:25" s="1" customFormat="1" ht="51.65" customHeight="1" x14ac:dyDescent="0.35">
      <c r="A16" s="13" t="s">
        <v>68</v>
      </c>
      <c r="B16" s="13" t="s">
        <v>15</v>
      </c>
      <c r="C16" s="42" t="s">
        <v>81</v>
      </c>
      <c r="D16" s="7" t="s">
        <v>4</v>
      </c>
      <c r="E16" s="33"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row>
    <row r="17" spans="1:25" s="1" customFormat="1" ht="391.5" x14ac:dyDescent="0.35">
      <c r="A17" s="13" t="s">
        <v>68</v>
      </c>
      <c r="B17" s="13" t="s">
        <v>16</v>
      </c>
      <c r="C17" s="42" t="s">
        <v>82</v>
      </c>
      <c r="D17" s="7" t="s">
        <v>4</v>
      </c>
      <c r="E17" s="33" t="s">
        <v>5</v>
      </c>
      <c r="F17" s="7" t="s">
        <v>4</v>
      </c>
      <c r="G17" s="7" t="s">
        <v>4</v>
      </c>
      <c r="H17" s="7" t="s">
        <v>4</v>
      </c>
      <c r="I17" s="7" t="s">
        <v>4</v>
      </c>
      <c r="J17" s="7" t="s">
        <v>4</v>
      </c>
      <c r="K17" s="7" t="s">
        <v>5</v>
      </c>
      <c r="L17" s="7" t="s">
        <v>4</v>
      </c>
      <c r="M17" s="7" t="s">
        <v>4</v>
      </c>
      <c r="N17" s="7" t="s">
        <v>4</v>
      </c>
      <c r="O17" s="7" t="s">
        <v>4</v>
      </c>
      <c r="P17" s="7" t="s">
        <v>5</v>
      </c>
      <c r="Q17" s="7" t="s">
        <v>4</v>
      </c>
      <c r="R17" s="7" t="s">
        <v>4</v>
      </c>
      <c r="S17" s="7" t="s">
        <v>4</v>
      </c>
      <c r="T17" s="7" t="s">
        <v>4</v>
      </c>
      <c r="U17" s="7" t="s">
        <v>4</v>
      </c>
      <c r="V17" s="8" t="s">
        <v>4</v>
      </c>
      <c r="W17" s="1">
        <f t="shared" si="0"/>
        <v>4</v>
      </c>
      <c r="X17" s="1">
        <f t="shared" si="1"/>
        <v>11</v>
      </c>
      <c r="Y17" s="1" t="s">
        <v>124</v>
      </c>
    </row>
    <row r="18" spans="1:25" s="1" customFormat="1" ht="174" x14ac:dyDescent="0.35">
      <c r="A18" s="13" t="s">
        <v>68</v>
      </c>
      <c r="B18" s="13" t="s">
        <v>17</v>
      </c>
      <c r="C18" s="42" t="s">
        <v>83</v>
      </c>
      <c r="D18" s="7" t="s">
        <v>4</v>
      </c>
      <c r="E18" s="33" t="s">
        <v>5</v>
      </c>
      <c r="F18" s="7" t="s">
        <v>4</v>
      </c>
      <c r="G18" s="7" t="s">
        <v>4</v>
      </c>
      <c r="H18" s="7" t="s">
        <v>4</v>
      </c>
      <c r="I18" s="7" t="s">
        <v>4</v>
      </c>
      <c r="J18" s="7" t="s">
        <v>4</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13</v>
      </c>
    </row>
    <row r="19" spans="1:25" s="1" customFormat="1" ht="130.5" x14ac:dyDescent="0.35">
      <c r="A19" s="13" t="s">
        <v>68</v>
      </c>
      <c r="B19" s="13" t="s">
        <v>18</v>
      </c>
      <c r="C19" s="42" t="s">
        <v>84</v>
      </c>
      <c r="D19" s="7" t="s">
        <v>4</v>
      </c>
      <c r="E19" s="33" t="s">
        <v>5</v>
      </c>
      <c r="F19" s="7" t="s">
        <v>4</v>
      </c>
      <c r="G19" s="7" t="s">
        <v>4</v>
      </c>
      <c r="H19" s="7" t="s">
        <v>4</v>
      </c>
      <c r="I19" s="7" t="s">
        <v>4</v>
      </c>
      <c r="J19" s="7" t="s">
        <v>4</v>
      </c>
      <c r="K19" s="7" t="s">
        <v>4</v>
      </c>
      <c r="L19" s="7" t="s">
        <v>4</v>
      </c>
      <c r="M19" s="7" t="s">
        <v>4</v>
      </c>
      <c r="N19" s="7" t="s">
        <v>4</v>
      </c>
      <c r="O19" s="7" t="s">
        <v>4</v>
      </c>
      <c r="P19" s="7" t="s">
        <v>4</v>
      </c>
      <c r="Q19" s="7" t="s">
        <v>4</v>
      </c>
      <c r="R19" s="7" t="s">
        <v>4</v>
      </c>
      <c r="S19" s="7" t="s">
        <v>4</v>
      </c>
      <c r="T19" s="7" t="s">
        <v>4</v>
      </c>
      <c r="U19" s="7" t="s">
        <v>4</v>
      </c>
      <c r="V19" s="8" t="s">
        <v>4</v>
      </c>
      <c r="W19" s="1">
        <f t="shared" si="0"/>
        <v>4</v>
      </c>
      <c r="X19" s="1">
        <f t="shared" si="1"/>
        <v>13</v>
      </c>
    </row>
    <row r="20" spans="1:25" s="1" customFormat="1" ht="409.25" customHeight="1" x14ac:dyDescent="0.35">
      <c r="A20" s="13" t="s">
        <v>68</v>
      </c>
      <c r="B20" s="13" t="s">
        <v>19</v>
      </c>
      <c r="C20" s="42" t="s">
        <v>69</v>
      </c>
      <c r="D20" s="7" t="s">
        <v>4</v>
      </c>
      <c r="E20" s="33" t="s">
        <v>5</v>
      </c>
      <c r="F20" s="7" t="s">
        <v>4</v>
      </c>
      <c r="G20" s="7" t="s">
        <v>4</v>
      </c>
      <c r="H20" s="7" t="s">
        <v>4</v>
      </c>
      <c r="I20" s="7" t="s">
        <v>4</v>
      </c>
      <c r="J20" s="7" t="s">
        <v>4</v>
      </c>
      <c r="K20" s="7" t="s">
        <v>5</v>
      </c>
      <c r="L20" s="7" t="s">
        <v>4</v>
      </c>
      <c r="M20" s="7" t="s">
        <v>4</v>
      </c>
      <c r="N20" s="7" t="s">
        <v>4</v>
      </c>
      <c r="O20" s="7" t="s">
        <v>4</v>
      </c>
      <c r="P20" s="7" t="s">
        <v>4</v>
      </c>
      <c r="Q20" s="7" t="s">
        <v>4</v>
      </c>
      <c r="R20" s="7" t="s">
        <v>4</v>
      </c>
      <c r="S20" s="7" t="s">
        <v>4</v>
      </c>
      <c r="T20" s="7" t="s">
        <v>4</v>
      </c>
      <c r="U20" s="7" t="s">
        <v>4</v>
      </c>
      <c r="V20" s="8" t="s">
        <v>4</v>
      </c>
      <c r="W20" s="1">
        <f t="shared" si="0"/>
        <v>4</v>
      </c>
      <c r="X20" s="1">
        <f t="shared" si="1"/>
        <v>12</v>
      </c>
      <c r="Y20" s="1" t="s">
        <v>125</v>
      </c>
    </row>
    <row r="21" spans="1:25" ht="290" x14ac:dyDescent="0.35">
      <c r="A21" s="13" t="s">
        <v>68</v>
      </c>
      <c r="B21" s="13" t="s">
        <v>20</v>
      </c>
      <c r="C21" s="42" t="s">
        <v>85</v>
      </c>
      <c r="D21" s="7" t="s">
        <v>4</v>
      </c>
      <c r="E21" s="33" t="s">
        <v>5</v>
      </c>
      <c r="F21" s="7" t="s">
        <v>4</v>
      </c>
      <c r="G21" s="7" t="s">
        <v>4</v>
      </c>
      <c r="H21" s="7" t="s">
        <v>4</v>
      </c>
      <c r="I21" s="7" t="s">
        <v>4</v>
      </c>
      <c r="J21" s="7" t="s">
        <v>4</v>
      </c>
      <c r="K21" s="7" t="s">
        <v>5</v>
      </c>
      <c r="L21" s="7" t="s">
        <v>4</v>
      </c>
      <c r="M21" s="7" t="s">
        <v>4</v>
      </c>
      <c r="N21" s="7" t="s">
        <v>4</v>
      </c>
      <c r="O21" s="7" t="s">
        <v>4</v>
      </c>
      <c r="P21" s="7" t="s">
        <v>4</v>
      </c>
      <c r="Q21" s="7" t="s">
        <v>4</v>
      </c>
      <c r="R21" s="7" t="s">
        <v>4</v>
      </c>
      <c r="S21" s="7" t="s">
        <v>4</v>
      </c>
      <c r="T21" s="7" t="s">
        <v>4</v>
      </c>
      <c r="U21" s="7" t="s">
        <v>4</v>
      </c>
      <c r="V21" s="8" t="s">
        <v>4</v>
      </c>
      <c r="W21" s="1">
        <f t="shared" si="0"/>
        <v>4</v>
      </c>
      <c r="X21" s="1">
        <f t="shared" si="1"/>
        <v>12</v>
      </c>
      <c r="Y21" s="1" t="s">
        <v>126</v>
      </c>
    </row>
    <row r="22" spans="1:25" ht="159.5" x14ac:dyDescent="0.35">
      <c r="A22" s="13" t="s">
        <v>68</v>
      </c>
      <c r="B22" s="13" t="s">
        <v>21</v>
      </c>
      <c r="C22" s="42" t="s">
        <v>86</v>
      </c>
      <c r="D22" s="7" t="s">
        <v>4</v>
      </c>
      <c r="E22" s="33" t="s">
        <v>5</v>
      </c>
      <c r="F22" s="7" t="s">
        <v>4</v>
      </c>
      <c r="G22" s="7" t="s">
        <v>4</v>
      </c>
      <c r="H22" s="7" t="s">
        <v>4</v>
      </c>
      <c r="I22" s="7" t="s">
        <v>4</v>
      </c>
      <c r="J22" s="7" t="s">
        <v>4</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13</v>
      </c>
      <c r="Y22" s="1"/>
    </row>
    <row r="23" spans="1:25" ht="130.5" x14ac:dyDescent="0.35">
      <c r="A23" s="13" t="s">
        <v>68</v>
      </c>
      <c r="B23" s="13" t="s">
        <v>22</v>
      </c>
      <c r="C23" s="42" t="s">
        <v>87</v>
      </c>
      <c r="D23" s="7" t="s">
        <v>4</v>
      </c>
      <c r="E23" s="33" t="s">
        <v>5</v>
      </c>
      <c r="F23" s="7" t="s">
        <v>4</v>
      </c>
      <c r="G23" s="7" t="s">
        <v>4</v>
      </c>
      <c r="H23" s="7" t="s">
        <v>4</v>
      </c>
      <c r="I23" s="7" t="s">
        <v>4</v>
      </c>
      <c r="J23" s="7" t="s">
        <v>4</v>
      </c>
      <c r="K23" s="7" t="s">
        <v>4</v>
      </c>
      <c r="L23" s="7" t="s">
        <v>4</v>
      </c>
      <c r="M23" s="7" t="s">
        <v>4</v>
      </c>
      <c r="N23" s="7" t="s">
        <v>4</v>
      </c>
      <c r="O23" s="7" t="s">
        <v>4</v>
      </c>
      <c r="P23" s="7" t="s">
        <v>4</v>
      </c>
      <c r="Q23" s="7" t="s">
        <v>4</v>
      </c>
      <c r="R23" s="7" t="s">
        <v>4</v>
      </c>
      <c r="S23" s="7" t="s">
        <v>4</v>
      </c>
      <c r="T23" s="7" t="s">
        <v>4</v>
      </c>
      <c r="U23" s="7" t="s">
        <v>4</v>
      </c>
      <c r="V23" s="8" t="s">
        <v>4</v>
      </c>
      <c r="W23" s="1">
        <f t="shared" si="0"/>
        <v>4</v>
      </c>
      <c r="X23" s="1">
        <f t="shared" si="1"/>
        <v>13</v>
      </c>
      <c r="Y23" s="1"/>
    </row>
    <row r="24" spans="1:25" ht="351" x14ac:dyDescent="0.35">
      <c r="A24" s="13" t="s">
        <v>68</v>
      </c>
      <c r="B24" s="13" t="s">
        <v>23</v>
      </c>
      <c r="C24" s="47" t="s">
        <v>88</v>
      </c>
      <c r="D24" s="7" t="s">
        <v>4</v>
      </c>
      <c r="E24" s="33" t="s">
        <v>5</v>
      </c>
      <c r="F24" s="7" t="s">
        <v>4</v>
      </c>
      <c r="G24" s="7" t="s">
        <v>4</v>
      </c>
      <c r="H24" s="7" t="s">
        <v>4</v>
      </c>
      <c r="I24" s="7" t="s">
        <v>4</v>
      </c>
      <c r="J24" s="7" t="s">
        <v>4</v>
      </c>
      <c r="K24" s="7" t="s">
        <v>5</v>
      </c>
      <c r="L24" s="7" t="s">
        <v>4</v>
      </c>
      <c r="M24" s="7" t="s">
        <v>4</v>
      </c>
      <c r="N24" s="7" t="s">
        <v>4</v>
      </c>
      <c r="O24" s="7" t="s">
        <v>4</v>
      </c>
      <c r="P24" s="7" t="s">
        <v>4</v>
      </c>
      <c r="Q24" s="7" t="s">
        <v>4</v>
      </c>
      <c r="R24" s="7" t="s">
        <v>4</v>
      </c>
      <c r="S24" s="7" t="s">
        <v>4</v>
      </c>
      <c r="T24" s="7" t="s">
        <v>4</v>
      </c>
      <c r="U24" s="7" t="s">
        <v>4</v>
      </c>
      <c r="V24" s="8" t="s">
        <v>4</v>
      </c>
      <c r="W24" s="1">
        <f t="shared" si="0"/>
        <v>4</v>
      </c>
      <c r="X24" s="1">
        <f t="shared" si="1"/>
        <v>12</v>
      </c>
      <c r="Y24" s="1" t="s">
        <v>127</v>
      </c>
    </row>
    <row r="25" spans="1:25" ht="65.400000000000006" customHeight="1" x14ac:dyDescent="0.35">
      <c r="A25" s="13" t="s">
        <v>68</v>
      </c>
      <c r="B25" s="13" t="s">
        <v>31</v>
      </c>
      <c r="C25" s="42" t="s">
        <v>89</v>
      </c>
      <c r="D25" s="7" t="s">
        <v>4</v>
      </c>
      <c r="E25" s="33" t="s">
        <v>5</v>
      </c>
      <c r="F25" s="7" t="s">
        <v>4</v>
      </c>
      <c r="G25" s="7" t="s">
        <v>4</v>
      </c>
      <c r="H25" s="7" t="s">
        <v>4</v>
      </c>
      <c r="I25" s="7" t="s">
        <v>4</v>
      </c>
      <c r="J25" s="7" t="s">
        <v>4</v>
      </c>
      <c r="K25" s="7" t="s">
        <v>4</v>
      </c>
      <c r="L25" s="7" t="s">
        <v>4</v>
      </c>
      <c r="M25" s="7" t="s">
        <v>4</v>
      </c>
      <c r="N25" s="7" t="s">
        <v>4</v>
      </c>
      <c r="O25" s="7" t="s">
        <v>4</v>
      </c>
      <c r="P25" s="7" t="s">
        <v>4</v>
      </c>
      <c r="Q25" s="7" t="s">
        <v>4</v>
      </c>
      <c r="R25" s="7" t="s">
        <v>4</v>
      </c>
      <c r="S25" s="7" t="s">
        <v>4</v>
      </c>
      <c r="T25" s="7" t="s">
        <v>4</v>
      </c>
      <c r="U25" s="7" t="s">
        <v>4</v>
      </c>
      <c r="V25" s="8" t="s">
        <v>4</v>
      </c>
      <c r="W25" s="1">
        <f t="shared" si="0"/>
        <v>4</v>
      </c>
      <c r="X25" s="1">
        <f t="shared" si="1"/>
        <v>13</v>
      </c>
    </row>
    <row r="26" spans="1:25" ht="79.25" customHeight="1" x14ac:dyDescent="0.35">
      <c r="A26" s="13" t="s">
        <v>68</v>
      </c>
      <c r="B26" s="13" t="s">
        <v>32</v>
      </c>
      <c r="C26" s="42" t="s">
        <v>90</v>
      </c>
      <c r="D26" s="7" t="s">
        <v>4</v>
      </c>
      <c r="E26" s="33" t="s">
        <v>5</v>
      </c>
      <c r="F26" s="7" t="s">
        <v>4</v>
      </c>
      <c r="G26" s="7" t="s">
        <v>4</v>
      </c>
      <c r="H26" s="7" t="s">
        <v>4</v>
      </c>
      <c r="I26" s="7" t="s">
        <v>4</v>
      </c>
      <c r="J26" s="7" t="s">
        <v>4</v>
      </c>
      <c r="K26" s="7" t="s">
        <v>4</v>
      </c>
      <c r="L26" s="7" t="s">
        <v>4</v>
      </c>
      <c r="M26" s="7" t="s">
        <v>4</v>
      </c>
      <c r="N26" s="7" t="s">
        <v>4</v>
      </c>
      <c r="O26" s="7" t="s">
        <v>4</v>
      </c>
      <c r="P26" s="7" t="s">
        <v>4</v>
      </c>
      <c r="Q26" s="7" t="s">
        <v>4</v>
      </c>
      <c r="R26" s="7" t="s">
        <v>4</v>
      </c>
      <c r="S26" s="7" t="s">
        <v>4</v>
      </c>
      <c r="T26" s="7" t="s">
        <v>4</v>
      </c>
      <c r="U26" s="7" t="s">
        <v>4</v>
      </c>
      <c r="V26" s="8" t="s">
        <v>4</v>
      </c>
      <c r="W26" s="1">
        <f t="shared" si="0"/>
        <v>4</v>
      </c>
      <c r="X26" s="1">
        <f t="shared" si="1"/>
        <v>13</v>
      </c>
    </row>
  </sheetData>
  <autoFilter ref="A3:Y26"/>
  <mergeCells count="2">
    <mergeCell ref="J1:V1"/>
    <mergeCell ref="F1:I1"/>
  </mergeCells>
  <conditionalFormatting sqref="F4:V26">
    <cfRule type="containsText" dxfId="1" priority="1" operator="containsText" text="No">
      <formula>NOT(ISERROR(SEARCH("No",F4)))</formula>
    </cfRule>
  </conditionalFormatting>
  <dataValidations count="19">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26">
      <formula1>"Yes,No"</formula1>
    </dataValidation>
    <dataValidation type="list" allowBlank="1" showInputMessage="1" showErrorMessage="1" errorTitle="Invalid Entry" error="Pick or type only &quot;Yes&quot; or &quot;No&quot;" promptTitle="C1" prompt="Is the content of the requirement technically correct?" sqref="F4:F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1" prompt="Is the requirement language clear and unambiguous?" sqref="T4:T26">
      <formula1>"Yes,No"</formula1>
    </dataValidation>
    <dataValidation type="list" allowBlank="1" showInputMessage="1" showErrorMessage="1" errorTitle="Invalid Entry" error="Pick or type &quot;Yes&quot; or &quot;No&quot;" promptTitle="Q9" prompt="Does it have a technical basis in engineering and operations?" sqref="R4:R26">
      <formula1>"Yes,No"</formula1>
    </dataValidation>
    <dataValidation type="list" allowBlank="1" showInputMessage="1" showErrorMessage="1" errorTitle="Invalid Entry" error="Pick or type &quot;Yes&quot; or &quot;No&quot;" promptTitle="Q8" prompt="Can it be practically implemented?" sqref="Q4:Q26">
      <formula1>"Yes,No"</formula1>
    </dataValidation>
    <dataValidation type="list" allowBlank="1" showInputMessage="1" showErrorMessage="1" errorTitle="Invalid Entry" error="Pick or type &quot;Yes&quot; or &quot;No&quot;" promptTitle="Q7" prompt="Can compliance be objectively measured?" sqref="P4:P26">
      <formula1>"Yes,No"</formula1>
    </dataValidation>
    <dataValidation type="list" allowBlank="1" showInputMessage="1" showErrorMessage="1" errorTitle="Invalid Entry" error="Pick or type &quot;Yes&quot; or &quot;No&quot;" promptTitle="Q6" prompt="Does the requirement provide more than adequate protection of BPS?" sqref="O4:O26">
      <formula1>"Yes,No"</formula1>
    </dataValidation>
    <dataValidation type="list" allowBlank="1" showInputMessage="1" showErrorMessage="1" errorTitle="Invalid Entry" error="Pick or type &quot;Yes&quot; or &quot;No&quot;" promptTitle="Q5" prompt="Does the requirement align with the standard's purpose statement?" sqref="N4:N26">
      <formula1>"Yes,No"</formula1>
    </dataValidation>
    <dataValidation type="list" allowBlank="1" showInputMessage="1" showErrorMessage="1" errorTitle="Invalid Entry" error="Pick or type &quot;Yes&quot; or &quot;No&quot;" promptTitle="Q4" prompt="Are the expectation(s) of each applicable functional entity clear?" sqref="M4:M26">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26">
      <formula1>"Yes,No"</formula1>
    </dataValidation>
    <dataValidation type="list" allowBlank="1" showInputMessage="1" showErrorMessage="1" errorTitle="Invalid Entry" error="Pick or type &quot;Yes&quot; or &quot;No&quot;" promptTitle="C4" prompt="Is it clear when the action needs to be taken within the standard?" sqref="I4:I26">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formula1>"Yes,No"</formula1>
    </dataValidation>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C2" prompt="Are the correct functional entities identified?" sqref="G4:G26">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26"/>
  <sheetViews>
    <sheetView zoomScale="50" zoomScaleNormal="50" workbookViewId="0">
      <pane xSplit="3" ySplit="3" topLeftCell="S20" activePane="bottomRight" state="frozen"/>
      <selection pane="topRight" activeCell="D1" sqref="D1"/>
      <selection pane="bottomLeft" activeCell="A4" sqref="A4"/>
      <selection pane="bottomRight" activeCell="AD20" sqref="AD20"/>
    </sheetView>
  </sheetViews>
  <sheetFormatPr defaultColWidth="9.08984375" defaultRowHeight="14.5" x14ac:dyDescent="0.35"/>
  <cols>
    <col min="1" max="1" width="13.453125" style="13" customWidth="1"/>
    <col min="2" max="2" width="8.08984375" style="13" customWidth="1"/>
    <col min="3" max="3" width="106.36328125" style="41"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3" customWidth="1"/>
    <col min="23" max="24" width="19.6328125" style="13" customWidth="1"/>
    <col min="25" max="25" width="69.81640625" style="12" customWidth="1"/>
    <col min="26" max="26" width="36.453125" style="13" hidden="1" customWidth="1"/>
    <col min="27" max="27" width="40.453125" style="12" hidden="1" customWidth="1"/>
    <col min="28" max="28" width="57.81640625" style="12" hidden="1" customWidth="1"/>
    <col min="29" max="29" width="67.54296875" style="12" hidden="1" customWidth="1"/>
    <col min="30" max="16384" width="9.08984375" style="13"/>
  </cols>
  <sheetData>
    <row r="1" spans="1:29" ht="18.5" x14ac:dyDescent="0.45">
      <c r="A1" s="14"/>
      <c r="B1" s="15"/>
      <c r="C1" s="44"/>
      <c r="D1" s="34"/>
      <c r="E1" s="35"/>
      <c r="F1" s="85" t="s">
        <v>1</v>
      </c>
      <c r="G1" s="85"/>
      <c r="H1" s="85"/>
      <c r="I1" s="85"/>
      <c r="J1" s="86" t="s">
        <v>2</v>
      </c>
      <c r="K1" s="86"/>
      <c r="L1" s="86"/>
      <c r="M1" s="86"/>
      <c r="N1" s="86"/>
      <c r="O1" s="86"/>
      <c r="P1" s="86"/>
      <c r="Q1" s="86"/>
      <c r="R1" s="86"/>
      <c r="S1" s="86"/>
      <c r="T1" s="86"/>
      <c r="U1" s="86"/>
      <c r="V1" s="86"/>
      <c r="W1" s="36"/>
      <c r="X1" s="37"/>
      <c r="Y1" s="38"/>
      <c r="Z1" s="38"/>
      <c r="AA1" s="38"/>
      <c r="AB1" s="38"/>
      <c r="AC1" s="38"/>
    </row>
    <row r="2" spans="1:29" ht="18.5" hidden="1" x14ac:dyDescent="0.45">
      <c r="A2" s="14"/>
      <c r="B2" s="15"/>
      <c r="C2" s="44"/>
      <c r="D2" s="34"/>
      <c r="E2" s="35"/>
      <c r="F2" s="48"/>
      <c r="G2" s="48"/>
      <c r="H2" s="48"/>
      <c r="I2" s="48"/>
      <c r="J2" s="49"/>
      <c r="K2" s="49"/>
      <c r="L2" s="49"/>
      <c r="M2" s="49"/>
      <c r="N2" s="49"/>
      <c r="O2" s="49"/>
      <c r="P2" s="49"/>
      <c r="Q2" s="49"/>
      <c r="R2" s="49"/>
      <c r="S2" s="49"/>
      <c r="T2" s="49"/>
      <c r="U2" s="49"/>
      <c r="V2" s="49"/>
      <c r="W2" s="36"/>
      <c r="X2" s="37"/>
      <c r="Y2" s="38"/>
      <c r="AA2" s="38"/>
      <c r="AB2" s="38"/>
      <c r="AC2" s="38"/>
    </row>
    <row r="3" spans="1:29" ht="78" customHeight="1" x14ac:dyDescent="0.35">
      <c r="A3" s="17" t="s">
        <v>0</v>
      </c>
      <c r="B3" s="18" t="s">
        <v>6</v>
      </c>
      <c r="C3" s="16" t="s">
        <v>62</v>
      </c>
      <c r="D3" s="39" t="s">
        <v>56</v>
      </c>
      <c r="E3" s="35" t="s">
        <v>27</v>
      </c>
      <c r="F3" s="6" t="s">
        <v>57</v>
      </c>
      <c r="G3" s="31" t="s">
        <v>29</v>
      </c>
      <c r="H3" s="26" t="s">
        <v>53</v>
      </c>
      <c r="I3" s="31" t="s">
        <v>58</v>
      </c>
      <c r="J3" s="27" t="s">
        <v>54</v>
      </c>
      <c r="K3" s="28" t="s">
        <v>59</v>
      </c>
      <c r="L3" s="27" t="s">
        <v>30</v>
      </c>
      <c r="M3" s="28" t="s">
        <v>39</v>
      </c>
      <c r="N3" s="29" t="s">
        <v>41</v>
      </c>
      <c r="O3" s="30" t="s">
        <v>42</v>
      </c>
      <c r="P3" s="29" t="s">
        <v>43</v>
      </c>
      <c r="Q3" s="30" t="s">
        <v>45</v>
      </c>
      <c r="R3" s="29" t="s">
        <v>46</v>
      </c>
      <c r="S3" s="32" t="s">
        <v>60</v>
      </c>
      <c r="T3" s="29" t="s">
        <v>48</v>
      </c>
      <c r="U3" s="30" t="s">
        <v>49</v>
      </c>
      <c r="V3" s="29" t="s">
        <v>51</v>
      </c>
      <c r="W3" s="36" t="s">
        <v>55</v>
      </c>
      <c r="X3" s="37" t="s">
        <v>28</v>
      </c>
      <c r="Y3" s="38" t="s">
        <v>3</v>
      </c>
      <c r="Z3" s="38" t="s">
        <v>101</v>
      </c>
      <c r="AA3" s="38" t="s">
        <v>102</v>
      </c>
      <c r="AB3" s="38" t="s">
        <v>103</v>
      </c>
      <c r="AC3" s="38" t="s">
        <v>104</v>
      </c>
    </row>
    <row r="4" spans="1:29" s="1" customFormat="1" ht="154.75" customHeight="1" x14ac:dyDescent="0.35">
      <c r="A4" s="40" t="s">
        <v>64</v>
      </c>
      <c r="B4" s="40" t="s">
        <v>13</v>
      </c>
      <c r="C4" s="45" t="s">
        <v>65</v>
      </c>
      <c r="D4" s="7" t="s">
        <v>4</v>
      </c>
      <c r="E4" s="33" t="s">
        <v>5</v>
      </c>
      <c r="F4" s="7" t="s">
        <v>4</v>
      </c>
      <c r="G4" s="7" t="s">
        <v>4</v>
      </c>
      <c r="H4" s="7" t="s">
        <v>4</v>
      </c>
      <c r="I4" s="7" t="s">
        <v>4</v>
      </c>
      <c r="J4" s="7" t="s">
        <v>5</v>
      </c>
      <c r="K4" s="7" t="s">
        <v>4</v>
      </c>
      <c r="L4" s="7" t="s">
        <v>4</v>
      </c>
      <c r="M4" s="7" t="s">
        <v>4</v>
      </c>
      <c r="N4" s="7" t="s">
        <v>4</v>
      </c>
      <c r="O4" s="7" t="s">
        <v>4</v>
      </c>
      <c r="P4" s="7" t="s">
        <v>4</v>
      </c>
      <c r="Q4" s="7" t="s">
        <v>4</v>
      </c>
      <c r="R4" s="7" t="s">
        <v>4</v>
      </c>
      <c r="S4" s="7" t="s">
        <v>4</v>
      </c>
      <c r="T4" s="7" t="s">
        <v>4</v>
      </c>
      <c r="U4" s="7" t="s">
        <v>4</v>
      </c>
      <c r="V4" s="8" t="s">
        <v>4</v>
      </c>
      <c r="W4" s="1">
        <f>4-(COUNTIF(F4:I4,"no"))</f>
        <v>4</v>
      </c>
      <c r="X4" s="1">
        <f>13-(COUNTIF(J4:V4,"no"))</f>
        <v>12</v>
      </c>
      <c r="Y4" s="67" t="s">
        <v>96</v>
      </c>
      <c r="Z4" s="68" t="s">
        <v>96</v>
      </c>
      <c r="AC4" s="1" t="s">
        <v>105</v>
      </c>
    </row>
    <row r="5" spans="1:29" s="1" customFormat="1" ht="176.4" customHeight="1" x14ac:dyDescent="0.35">
      <c r="A5" s="40" t="s">
        <v>64</v>
      </c>
      <c r="B5" s="40" t="s">
        <v>14</v>
      </c>
      <c r="C5" s="46" t="s">
        <v>70</v>
      </c>
      <c r="D5" s="7" t="s">
        <v>4</v>
      </c>
      <c r="E5" s="33" t="s">
        <v>5</v>
      </c>
      <c r="F5" s="7" t="s">
        <v>4</v>
      </c>
      <c r="G5" s="7" t="s">
        <v>4</v>
      </c>
      <c r="H5" s="7" t="s">
        <v>4</v>
      </c>
      <c r="I5" s="7" t="s">
        <v>4</v>
      </c>
      <c r="J5" s="7" t="s">
        <v>5</v>
      </c>
      <c r="K5" s="7" t="s">
        <v>4</v>
      </c>
      <c r="L5" s="7" t="s">
        <v>4</v>
      </c>
      <c r="M5" s="7" t="s">
        <v>4</v>
      </c>
      <c r="N5" s="7" t="s">
        <v>4</v>
      </c>
      <c r="O5" s="7" t="s">
        <v>4</v>
      </c>
      <c r="P5" s="7" t="s">
        <v>4</v>
      </c>
      <c r="Q5" s="7" t="s">
        <v>4</v>
      </c>
      <c r="R5" s="7" t="s">
        <v>4</v>
      </c>
      <c r="S5" s="7" t="s">
        <v>4</v>
      </c>
      <c r="T5" s="7" t="s">
        <v>4</v>
      </c>
      <c r="U5" s="7" t="s">
        <v>4</v>
      </c>
      <c r="V5" s="8" t="s">
        <v>4</v>
      </c>
      <c r="W5" s="1">
        <f t="shared" ref="W5:W26" si="0">4-(COUNTIF(F5:I5,"no"))</f>
        <v>4</v>
      </c>
      <c r="X5" s="1">
        <f t="shared" ref="X5:X26" si="1">13-(COUNTIF(J5:V5,"no"))</f>
        <v>12</v>
      </c>
      <c r="Y5" s="67" t="s">
        <v>96</v>
      </c>
      <c r="Z5" s="68" t="s">
        <v>96</v>
      </c>
      <c r="AC5" s="1" t="s">
        <v>105</v>
      </c>
    </row>
    <row r="6" spans="1:29" s="1" customFormat="1" ht="203" x14ac:dyDescent="0.35">
      <c r="A6" s="40" t="s">
        <v>64</v>
      </c>
      <c r="B6" s="40" t="s">
        <v>15</v>
      </c>
      <c r="C6" s="42" t="s">
        <v>71</v>
      </c>
      <c r="D6" s="7" t="s">
        <v>4</v>
      </c>
      <c r="E6" s="33" t="s">
        <v>5</v>
      </c>
      <c r="F6" s="7" t="s">
        <v>4</v>
      </c>
      <c r="G6" s="7" t="s">
        <v>4</v>
      </c>
      <c r="H6" s="7" t="s">
        <v>4</v>
      </c>
      <c r="I6" s="7" t="s">
        <v>4</v>
      </c>
      <c r="J6" s="7" t="s">
        <v>5</v>
      </c>
      <c r="K6" s="7" t="s">
        <v>4</v>
      </c>
      <c r="L6" s="7" t="s">
        <v>4</v>
      </c>
      <c r="M6" s="7" t="s">
        <v>4</v>
      </c>
      <c r="N6" s="7" t="s">
        <v>4</v>
      </c>
      <c r="O6" s="7" t="s">
        <v>4</v>
      </c>
      <c r="P6" s="7" t="s">
        <v>4</v>
      </c>
      <c r="Q6" s="7" t="s">
        <v>4</v>
      </c>
      <c r="R6" s="7" t="s">
        <v>4</v>
      </c>
      <c r="S6" s="7" t="s">
        <v>4</v>
      </c>
      <c r="T6" s="7" t="s">
        <v>4</v>
      </c>
      <c r="U6" s="7" t="s">
        <v>4</v>
      </c>
      <c r="V6" s="8" t="s">
        <v>4</v>
      </c>
      <c r="W6" s="1">
        <f t="shared" si="0"/>
        <v>4</v>
      </c>
      <c r="X6" s="1">
        <f t="shared" si="1"/>
        <v>12</v>
      </c>
      <c r="Y6" s="67" t="s">
        <v>96</v>
      </c>
      <c r="Z6" s="68" t="s">
        <v>96</v>
      </c>
      <c r="AC6" s="1" t="s">
        <v>105</v>
      </c>
    </row>
    <row r="7" spans="1:29" s="1" customFormat="1" ht="279.64999999999998" customHeight="1" x14ac:dyDescent="0.35">
      <c r="A7" s="13" t="s">
        <v>66</v>
      </c>
      <c r="B7" s="13" t="s">
        <v>13</v>
      </c>
      <c r="C7" s="42" t="s">
        <v>72</v>
      </c>
      <c r="D7" s="7" t="s">
        <v>4</v>
      </c>
      <c r="E7" s="33" t="s">
        <v>5</v>
      </c>
      <c r="F7" s="7" t="s">
        <v>4</v>
      </c>
      <c r="G7" s="7" t="s">
        <v>4</v>
      </c>
      <c r="H7" s="7" t="s">
        <v>4</v>
      </c>
      <c r="I7" s="7" t="s">
        <v>4</v>
      </c>
      <c r="J7" s="7" t="s">
        <v>4</v>
      </c>
      <c r="K7" s="7" t="s">
        <v>4</v>
      </c>
      <c r="L7" s="7" t="s">
        <v>4</v>
      </c>
      <c r="M7" s="7" t="s">
        <v>4</v>
      </c>
      <c r="N7" s="7" t="s">
        <v>4</v>
      </c>
      <c r="O7" s="7" t="s">
        <v>4</v>
      </c>
      <c r="P7" s="7" t="s">
        <v>4</v>
      </c>
      <c r="Q7" s="7" t="s">
        <v>4</v>
      </c>
      <c r="R7" s="7" t="s">
        <v>4</v>
      </c>
      <c r="S7" s="7" t="s">
        <v>4</v>
      </c>
      <c r="T7" s="7" t="s">
        <v>4</v>
      </c>
      <c r="U7" s="7" t="s">
        <v>4</v>
      </c>
      <c r="V7" s="8" t="s">
        <v>4</v>
      </c>
      <c r="W7" s="1">
        <f t="shared" si="0"/>
        <v>4</v>
      </c>
      <c r="X7" s="1">
        <f t="shared" si="1"/>
        <v>13</v>
      </c>
      <c r="Y7" s="59"/>
      <c r="AC7" s="1" t="s">
        <v>105</v>
      </c>
    </row>
    <row r="8" spans="1:29" s="1" customFormat="1" ht="249" customHeight="1" x14ac:dyDescent="0.35">
      <c r="A8" s="13" t="s">
        <v>66</v>
      </c>
      <c r="B8" s="13" t="s">
        <v>14</v>
      </c>
      <c r="C8" s="42" t="s">
        <v>73</v>
      </c>
      <c r="D8" s="7" t="s">
        <v>4</v>
      </c>
      <c r="E8" s="33" t="s">
        <v>5</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8" t="s">
        <v>4</v>
      </c>
      <c r="W8" s="1">
        <f t="shared" si="0"/>
        <v>4</v>
      </c>
      <c r="X8" s="1">
        <f t="shared" si="1"/>
        <v>13</v>
      </c>
      <c r="Y8" s="59"/>
      <c r="AC8" s="1" t="s">
        <v>105</v>
      </c>
    </row>
    <row r="9" spans="1:29" s="1" customFormat="1" ht="164.4" customHeight="1" x14ac:dyDescent="0.35">
      <c r="A9" s="13" t="s">
        <v>66</v>
      </c>
      <c r="B9" s="13" t="s">
        <v>15</v>
      </c>
      <c r="C9" s="42" t="s">
        <v>75</v>
      </c>
      <c r="D9" s="7" t="s">
        <v>4</v>
      </c>
      <c r="E9" s="33" t="s">
        <v>5</v>
      </c>
      <c r="F9" s="7" t="s">
        <v>4</v>
      </c>
      <c r="G9" s="7" t="s">
        <v>4</v>
      </c>
      <c r="H9" s="7" t="s">
        <v>4</v>
      </c>
      <c r="I9" s="7" t="s">
        <v>4</v>
      </c>
      <c r="J9" s="7" t="s">
        <v>4</v>
      </c>
      <c r="K9" s="7" t="s">
        <v>4</v>
      </c>
      <c r="L9" s="7" t="s">
        <v>4</v>
      </c>
      <c r="M9" s="7" t="s">
        <v>4</v>
      </c>
      <c r="N9" s="7" t="s">
        <v>4</v>
      </c>
      <c r="O9" s="7" t="s">
        <v>4</v>
      </c>
      <c r="P9" s="7" t="s">
        <v>4</v>
      </c>
      <c r="Q9" s="7" t="s">
        <v>4</v>
      </c>
      <c r="R9" s="7" t="s">
        <v>4</v>
      </c>
      <c r="S9" s="7" t="s">
        <v>4</v>
      </c>
      <c r="T9" s="7" t="s">
        <v>4</v>
      </c>
      <c r="U9" s="7" t="s">
        <v>4</v>
      </c>
      <c r="V9" s="8" t="s">
        <v>4</v>
      </c>
      <c r="W9" s="1">
        <f t="shared" si="0"/>
        <v>4</v>
      </c>
      <c r="X9" s="1">
        <f t="shared" si="1"/>
        <v>13</v>
      </c>
      <c r="Y9" s="59"/>
      <c r="AC9" s="1" t="s">
        <v>105</v>
      </c>
    </row>
    <row r="10" spans="1:29" s="1" customFormat="1" ht="124.25" customHeight="1" x14ac:dyDescent="0.35">
      <c r="A10" s="13" t="s">
        <v>66</v>
      </c>
      <c r="B10" s="13" t="s">
        <v>16</v>
      </c>
      <c r="C10" s="42" t="s">
        <v>74</v>
      </c>
      <c r="D10" s="7" t="s">
        <v>4</v>
      </c>
      <c r="E10" s="33" t="s">
        <v>5</v>
      </c>
      <c r="F10" s="7" t="s">
        <v>4</v>
      </c>
      <c r="G10" s="7" t="s">
        <v>4</v>
      </c>
      <c r="H10" s="7" t="s">
        <v>4</v>
      </c>
      <c r="I10" s="7" t="s">
        <v>4</v>
      </c>
      <c r="J10" s="7" t="s">
        <v>4</v>
      </c>
      <c r="K10" s="7" t="s">
        <v>4</v>
      </c>
      <c r="L10" s="7" t="s">
        <v>4</v>
      </c>
      <c r="M10" s="7" t="s">
        <v>4</v>
      </c>
      <c r="N10" s="7" t="s">
        <v>4</v>
      </c>
      <c r="O10" s="7" t="s">
        <v>4</v>
      </c>
      <c r="P10" s="7" t="s">
        <v>4</v>
      </c>
      <c r="Q10" s="7" t="s">
        <v>4</v>
      </c>
      <c r="R10" s="7" t="s">
        <v>4</v>
      </c>
      <c r="S10" s="7" t="s">
        <v>4</v>
      </c>
      <c r="T10" s="7" t="s">
        <v>4</v>
      </c>
      <c r="U10" s="7" t="s">
        <v>4</v>
      </c>
      <c r="V10" s="8" t="s">
        <v>4</v>
      </c>
      <c r="W10" s="1">
        <f t="shared" si="0"/>
        <v>4</v>
      </c>
      <c r="X10" s="1">
        <f t="shared" si="1"/>
        <v>13</v>
      </c>
      <c r="Y10" s="59"/>
      <c r="AC10" s="1" t="s">
        <v>105</v>
      </c>
    </row>
    <row r="11" spans="1:29" s="1" customFormat="1" ht="99" customHeight="1" x14ac:dyDescent="0.35">
      <c r="A11" s="13" t="s">
        <v>66</v>
      </c>
      <c r="B11" s="13" t="s">
        <v>17</v>
      </c>
      <c r="C11" s="42" t="s">
        <v>76</v>
      </c>
      <c r="D11" s="7" t="s">
        <v>4</v>
      </c>
      <c r="E11" s="33" t="s">
        <v>5</v>
      </c>
      <c r="F11" s="7" t="s">
        <v>4</v>
      </c>
      <c r="G11" s="7" t="s">
        <v>4</v>
      </c>
      <c r="H11" s="7" t="s">
        <v>4</v>
      </c>
      <c r="I11" s="7" t="s">
        <v>4</v>
      </c>
      <c r="J11" s="7" t="s">
        <v>4</v>
      </c>
      <c r="K11" s="7" t="s">
        <v>4</v>
      </c>
      <c r="L11" s="7" t="s">
        <v>4</v>
      </c>
      <c r="M11" s="7" t="s">
        <v>4</v>
      </c>
      <c r="N11" s="7" t="s">
        <v>4</v>
      </c>
      <c r="O11" s="7" t="s">
        <v>4</v>
      </c>
      <c r="P11" s="7" t="s">
        <v>4</v>
      </c>
      <c r="Q11" s="7" t="s">
        <v>4</v>
      </c>
      <c r="R11" s="7" t="s">
        <v>4</v>
      </c>
      <c r="S11" s="7" t="s">
        <v>4</v>
      </c>
      <c r="T11" s="7" t="s">
        <v>4</v>
      </c>
      <c r="U11" s="7" t="s">
        <v>4</v>
      </c>
      <c r="V11" s="8" t="s">
        <v>4</v>
      </c>
      <c r="W11" s="1">
        <f t="shared" si="0"/>
        <v>4</v>
      </c>
      <c r="X11" s="1">
        <f t="shared" si="1"/>
        <v>13</v>
      </c>
      <c r="Y11" s="59"/>
      <c r="AC11" s="1" t="s">
        <v>105</v>
      </c>
    </row>
    <row r="12" spans="1:29" s="1" customFormat="1" ht="101.5" x14ac:dyDescent="0.35">
      <c r="A12" s="13" t="s">
        <v>66</v>
      </c>
      <c r="B12" s="13" t="s">
        <v>18</v>
      </c>
      <c r="C12" s="42" t="s">
        <v>77</v>
      </c>
      <c r="D12" s="7" t="s">
        <v>4</v>
      </c>
      <c r="E12" s="33" t="s">
        <v>5</v>
      </c>
      <c r="F12" s="7" t="s">
        <v>4</v>
      </c>
      <c r="G12" s="7" t="s">
        <v>4</v>
      </c>
      <c r="H12" s="7" t="s">
        <v>4</v>
      </c>
      <c r="I12" s="7" t="s">
        <v>4</v>
      </c>
      <c r="J12" s="7" t="s">
        <v>4</v>
      </c>
      <c r="K12" s="7" t="s">
        <v>4</v>
      </c>
      <c r="L12" s="7" t="s">
        <v>4</v>
      </c>
      <c r="M12" s="7" t="s">
        <v>4</v>
      </c>
      <c r="N12" s="7" t="s">
        <v>4</v>
      </c>
      <c r="O12" s="7" t="s">
        <v>4</v>
      </c>
      <c r="P12" s="7" t="s">
        <v>4</v>
      </c>
      <c r="Q12" s="7" t="s">
        <v>4</v>
      </c>
      <c r="R12" s="7" t="s">
        <v>4</v>
      </c>
      <c r="S12" s="7" t="s">
        <v>4</v>
      </c>
      <c r="T12" s="7" t="s">
        <v>4</v>
      </c>
      <c r="U12" s="7" t="s">
        <v>4</v>
      </c>
      <c r="V12" s="8" t="s">
        <v>4</v>
      </c>
      <c r="W12" s="1">
        <f t="shared" si="0"/>
        <v>4</v>
      </c>
      <c r="X12" s="1">
        <f t="shared" si="1"/>
        <v>13</v>
      </c>
      <c r="Y12" s="59"/>
      <c r="AC12" s="1" t="s">
        <v>105</v>
      </c>
    </row>
    <row r="13" spans="1:29" s="1" customFormat="1" ht="78" customHeight="1" thickBot="1" x14ac:dyDescent="0.4">
      <c r="A13" s="40" t="s">
        <v>67</v>
      </c>
      <c r="B13" s="40" t="s">
        <v>13</v>
      </c>
      <c r="C13" s="42" t="s">
        <v>78</v>
      </c>
      <c r="D13" s="7" t="s">
        <v>4</v>
      </c>
      <c r="E13" s="33" t="s">
        <v>5</v>
      </c>
      <c r="F13" s="7" t="s">
        <v>4</v>
      </c>
      <c r="G13" s="7" t="s">
        <v>4</v>
      </c>
      <c r="H13" s="7" t="s">
        <v>4</v>
      </c>
      <c r="I13" s="7" t="s">
        <v>4</v>
      </c>
      <c r="J13" s="7" t="s">
        <v>4</v>
      </c>
      <c r="K13" s="7" t="s">
        <v>4</v>
      </c>
      <c r="L13" s="7" t="s">
        <v>4</v>
      </c>
      <c r="M13" s="7" t="s">
        <v>4</v>
      </c>
      <c r="N13" s="7" t="s">
        <v>4</v>
      </c>
      <c r="O13" s="7" t="s">
        <v>4</v>
      </c>
      <c r="P13" s="7" t="s">
        <v>4</v>
      </c>
      <c r="Q13" s="7" t="s">
        <v>4</v>
      </c>
      <c r="R13" s="7" t="s">
        <v>4</v>
      </c>
      <c r="S13" s="7" t="s">
        <v>4</v>
      </c>
      <c r="T13" s="7" t="s">
        <v>4</v>
      </c>
      <c r="U13" s="7" t="s">
        <v>4</v>
      </c>
      <c r="V13" s="8" t="s">
        <v>4</v>
      </c>
      <c r="W13" s="1">
        <f t="shared" si="0"/>
        <v>4</v>
      </c>
      <c r="X13" s="1">
        <f t="shared" si="1"/>
        <v>13</v>
      </c>
      <c r="Y13" s="59"/>
      <c r="AC13" s="69" t="s">
        <v>105</v>
      </c>
    </row>
    <row r="14" spans="1:29" s="1" customFormat="1" ht="82.25" customHeight="1" thickTop="1" x14ac:dyDescent="0.35">
      <c r="A14" s="13" t="s">
        <v>68</v>
      </c>
      <c r="B14" s="13" t="s">
        <v>13</v>
      </c>
      <c r="C14" s="42" t="s">
        <v>79</v>
      </c>
      <c r="D14" s="7" t="s">
        <v>4</v>
      </c>
      <c r="E14" s="33"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c r="Y14" s="59"/>
      <c r="AC14" s="70"/>
    </row>
    <row r="15" spans="1:29" s="1" customFormat="1" ht="43.5" x14ac:dyDescent="0.35">
      <c r="A15" s="13" t="s">
        <v>68</v>
      </c>
      <c r="B15" s="13" t="s">
        <v>14</v>
      </c>
      <c r="C15" s="42" t="s">
        <v>80</v>
      </c>
      <c r="D15" s="7" t="s">
        <v>4</v>
      </c>
      <c r="E15" s="33"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c r="Y15" s="59"/>
    </row>
    <row r="16" spans="1:29" s="1" customFormat="1" ht="51.65" customHeight="1" x14ac:dyDescent="0.35">
      <c r="A16" s="13" t="s">
        <v>68</v>
      </c>
      <c r="B16" s="13" t="s">
        <v>15</v>
      </c>
      <c r="C16" s="42" t="s">
        <v>81</v>
      </c>
      <c r="D16" s="7" t="s">
        <v>4</v>
      </c>
      <c r="E16" s="33"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c r="Y16" s="59"/>
    </row>
    <row r="17" spans="1:29" s="1" customFormat="1" ht="300.64999999999998" customHeight="1" x14ac:dyDescent="0.35">
      <c r="A17" s="13" t="s">
        <v>68</v>
      </c>
      <c r="B17" s="13" t="s">
        <v>16</v>
      </c>
      <c r="C17" s="42" t="s">
        <v>82</v>
      </c>
      <c r="D17" s="7" t="s">
        <v>4</v>
      </c>
      <c r="E17" s="33" t="s">
        <v>5</v>
      </c>
      <c r="F17" s="7" t="s">
        <v>5</v>
      </c>
      <c r="G17" s="7" t="s">
        <v>4</v>
      </c>
      <c r="H17" s="7" t="s">
        <v>4</v>
      </c>
      <c r="I17" s="7" t="s">
        <v>4</v>
      </c>
      <c r="J17" s="7" t="s">
        <v>5</v>
      </c>
      <c r="K17" s="7" t="s">
        <v>4</v>
      </c>
      <c r="L17" s="7" t="s">
        <v>4</v>
      </c>
      <c r="M17" s="7" t="s">
        <v>4</v>
      </c>
      <c r="N17" s="7" t="s">
        <v>4</v>
      </c>
      <c r="O17" s="7" t="s">
        <v>4</v>
      </c>
      <c r="P17" s="7" t="s">
        <v>4</v>
      </c>
      <c r="Q17" s="7" t="s">
        <v>4</v>
      </c>
      <c r="R17" s="7" t="s">
        <v>5</v>
      </c>
      <c r="S17" s="7" t="s">
        <v>4</v>
      </c>
      <c r="T17" s="7" t="s">
        <v>4</v>
      </c>
      <c r="U17" s="7" t="s">
        <v>4</v>
      </c>
      <c r="V17" s="8" t="s">
        <v>4</v>
      </c>
      <c r="W17" s="1">
        <f t="shared" si="0"/>
        <v>3</v>
      </c>
      <c r="X17" s="1">
        <f t="shared" si="1"/>
        <v>11</v>
      </c>
      <c r="Y17" s="59" t="s">
        <v>119</v>
      </c>
      <c r="AB17" s="47" t="s">
        <v>106</v>
      </c>
    </row>
    <row r="18" spans="1:29" s="1" customFormat="1" ht="63" customHeight="1" x14ac:dyDescent="0.35">
      <c r="A18" s="13" t="s">
        <v>68</v>
      </c>
      <c r="B18" s="13" t="s">
        <v>17</v>
      </c>
      <c r="C18" s="42" t="s">
        <v>83</v>
      </c>
      <c r="D18" s="7" t="s">
        <v>4</v>
      </c>
      <c r="E18" s="33" t="s">
        <v>5</v>
      </c>
      <c r="F18" s="7" t="s">
        <v>4</v>
      </c>
      <c r="G18" s="7" t="s">
        <v>4</v>
      </c>
      <c r="H18" s="7" t="s">
        <v>4</v>
      </c>
      <c r="I18" s="7" t="s">
        <v>4</v>
      </c>
      <c r="J18" s="7" t="s">
        <v>4</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13</v>
      </c>
      <c r="Y18" s="59"/>
      <c r="AB18" s="47"/>
    </row>
    <row r="19" spans="1:29" s="1" customFormat="1" ht="170.5" x14ac:dyDescent="0.35">
      <c r="A19" s="13" t="s">
        <v>68</v>
      </c>
      <c r="B19" s="13" t="s">
        <v>18</v>
      </c>
      <c r="C19" s="42" t="s">
        <v>84</v>
      </c>
      <c r="D19" s="7" t="s">
        <v>4</v>
      </c>
      <c r="E19" s="33" t="s">
        <v>5</v>
      </c>
      <c r="F19" s="7" t="s">
        <v>5</v>
      </c>
      <c r="G19" s="7" t="s">
        <v>4</v>
      </c>
      <c r="H19" s="7" t="s">
        <v>4</v>
      </c>
      <c r="I19" s="7" t="s">
        <v>4</v>
      </c>
      <c r="J19" s="7" t="s">
        <v>4</v>
      </c>
      <c r="K19" s="7" t="s">
        <v>4</v>
      </c>
      <c r="L19" s="7" t="s">
        <v>4</v>
      </c>
      <c r="M19" s="7" t="s">
        <v>4</v>
      </c>
      <c r="N19" s="7" t="s">
        <v>4</v>
      </c>
      <c r="O19" s="7" t="s">
        <v>4</v>
      </c>
      <c r="P19" s="7" t="s">
        <v>4</v>
      </c>
      <c r="Q19" s="7" t="s">
        <v>4</v>
      </c>
      <c r="R19" s="7" t="s">
        <v>5</v>
      </c>
      <c r="S19" s="7" t="s">
        <v>4</v>
      </c>
      <c r="T19" s="7" t="s">
        <v>4</v>
      </c>
      <c r="U19" s="7" t="s">
        <v>4</v>
      </c>
      <c r="V19" s="8" t="s">
        <v>4</v>
      </c>
      <c r="W19" s="1">
        <f t="shared" si="0"/>
        <v>3</v>
      </c>
      <c r="X19" s="1">
        <f t="shared" si="1"/>
        <v>12</v>
      </c>
      <c r="Y19" s="59" t="s">
        <v>121</v>
      </c>
      <c r="AB19" s="47" t="s">
        <v>107</v>
      </c>
    </row>
    <row r="20" spans="1:29" s="1" customFormat="1" ht="409.6" customHeight="1" x14ac:dyDescent="0.35">
      <c r="A20" s="13" t="s">
        <v>68</v>
      </c>
      <c r="B20" s="13" t="s">
        <v>19</v>
      </c>
      <c r="C20" s="42" t="s">
        <v>69</v>
      </c>
      <c r="D20" s="7" t="s">
        <v>4</v>
      </c>
      <c r="E20" s="33" t="s">
        <v>5</v>
      </c>
      <c r="F20" s="7" t="s">
        <v>4</v>
      </c>
      <c r="G20" s="7" t="s">
        <v>4</v>
      </c>
      <c r="H20" s="7" t="s">
        <v>4</v>
      </c>
      <c r="I20" s="7" t="s">
        <v>4</v>
      </c>
      <c r="J20" s="7" t="s">
        <v>4</v>
      </c>
      <c r="K20" s="7" t="s">
        <v>4</v>
      </c>
      <c r="L20" s="7" t="s">
        <v>4</v>
      </c>
      <c r="M20" s="7" t="s">
        <v>4</v>
      </c>
      <c r="N20" s="7" t="s">
        <v>4</v>
      </c>
      <c r="O20" s="7" t="s">
        <v>4</v>
      </c>
      <c r="P20" s="7" t="s">
        <v>4</v>
      </c>
      <c r="Q20" s="7" t="s">
        <v>4</v>
      </c>
      <c r="R20" s="7" t="s">
        <v>4</v>
      </c>
      <c r="S20" s="7" t="s">
        <v>5</v>
      </c>
      <c r="T20" s="7" t="s">
        <v>4</v>
      </c>
      <c r="U20" s="7" t="s">
        <v>4</v>
      </c>
      <c r="V20" s="8" t="s">
        <v>4</v>
      </c>
      <c r="W20" s="1">
        <f t="shared" si="0"/>
        <v>4</v>
      </c>
      <c r="X20" s="1">
        <f t="shared" si="1"/>
        <v>12</v>
      </c>
      <c r="Y20" s="59" t="s">
        <v>98</v>
      </c>
      <c r="AA20" s="1" t="s">
        <v>108</v>
      </c>
      <c r="AB20" s="47"/>
    </row>
    <row r="21" spans="1:29" ht="198.65" customHeight="1" x14ac:dyDescent="0.35">
      <c r="A21" s="13" t="s">
        <v>68</v>
      </c>
      <c r="B21" s="13" t="s">
        <v>20</v>
      </c>
      <c r="C21" s="42" t="s">
        <v>85</v>
      </c>
      <c r="D21" s="7" t="s">
        <v>4</v>
      </c>
      <c r="E21" s="33" t="s">
        <v>5</v>
      </c>
      <c r="F21" s="7" t="s">
        <v>5</v>
      </c>
      <c r="G21" s="7" t="s">
        <v>4</v>
      </c>
      <c r="H21" s="7" t="s">
        <v>4</v>
      </c>
      <c r="I21" s="7" t="s">
        <v>4</v>
      </c>
      <c r="J21" s="7" t="s">
        <v>4</v>
      </c>
      <c r="K21" s="7" t="s">
        <v>4</v>
      </c>
      <c r="L21" s="7" t="s">
        <v>4</v>
      </c>
      <c r="M21" s="7" t="s">
        <v>4</v>
      </c>
      <c r="N21" s="7" t="s">
        <v>4</v>
      </c>
      <c r="O21" s="7" t="s">
        <v>4</v>
      </c>
      <c r="P21" s="7" t="s">
        <v>4</v>
      </c>
      <c r="Q21" s="7" t="s">
        <v>4</v>
      </c>
      <c r="R21" s="7" t="s">
        <v>5</v>
      </c>
      <c r="S21" s="7" t="s">
        <v>4</v>
      </c>
      <c r="T21" s="7" t="s">
        <v>4</v>
      </c>
      <c r="U21" s="7" t="s">
        <v>4</v>
      </c>
      <c r="V21" s="8" t="s">
        <v>4</v>
      </c>
      <c r="W21" s="1">
        <f t="shared" si="0"/>
        <v>3</v>
      </c>
      <c r="X21" s="1">
        <f t="shared" si="1"/>
        <v>12</v>
      </c>
      <c r="Y21" s="59" t="s">
        <v>97</v>
      </c>
      <c r="AA21" s="1"/>
      <c r="AB21" s="47" t="s">
        <v>109</v>
      </c>
      <c r="AC21" s="1"/>
    </row>
    <row r="22" spans="1:29" ht="159.5" x14ac:dyDescent="0.35">
      <c r="A22" s="13" t="s">
        <v>68</v>
      </c>
      <c r="B22" s="13" t="s">
        <v>21</v>
      </c>
      <c r="C22" s="42" t="s">
        <v>86</v>
      </c>
      <c r="D22" s="7" t="s">
        <v>4</v>
      </c>
      <c r="E22" s="33" t="s">
        <v>5</v>
      </c>
      <c r="F22" s="7" t="s">
        <v>4</v>
      </c>
      <c r="G22" s="7" t="s">
        <v>4</v>
      </c>
      <c r="H22" s="7" t="s">
        <v>4</v>
      </c>
      <c r="I22" s="7" t="s">
        <v>4</v>
      </c>
      <c r="J22" s="7" t="s">
        <v>4</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13</v>
      </c>
      <c r="Y22" s="59"/>
      <c r="AA22" s="1"/>
      <c r="AB22" s="47"/>
      <c r="AC22" s="1"/>
    </row>
    <row r="23" spans="1:29" ht="205.75" customHeight="1" x14ac:dyDescent="0.35">
      <c r="A23" s="13" t="s">
        <v>68</v>
      </c>
      <c r="B23" s="13" t="s">
        <v>22</v>
      </c>
      <c r="C23" s="42" t="s">
        <v>87</v>
      </c>
      <c r="D23" s="7" t="s">
        <v>4</v>
      </c>
      <c r="E23" s="33" t="s">
        <v>5</v>
      </c>
      <c r="F23" s="7" t="s">
        <v>5</v>
      </c>
      <c r="G23" s="7" t="s">
        <v>4</v>
      </c>
      <c r="H23" s="7" t="s">
        <v>4</v>
      </c>
      <c r="I23" s="7" t="s">
        <v>4</v>
      </c>
      <c r="J23" s="7" t="s">
        <v>4</v>
      </c>
      <c r="K23" s="7" t="s">
        <v>4</v>
      </c>
      <c r="L23" s="7" t="s">
        <v>4</v>
      </c>
      <c r="M23" s="7" t="s">
        <v>4</v>
      </c>
      <c r="N23" s="7" t="s">
        <v>4</v>
      </c>
      <c r="O23" s="7" t="s">
        <v>4</v>
      </c>
      <c r="P23" s="7" t="s">
        <v>4</v>
      </c>
      <c r="Q23" s="7" t="s">
        <v>4</v>
      </c>
      <c r="R23" s="7" t="s">
        <v>5</v>
      </c>
      <c r="S23" s="7" t="s">
        <v>4</v>
      </c>
      <c r="T23" s="7" t="s">
        <v>4</v>
      </c>
      <c r="U23" s="7" t="s">
        <v>4</v>
      </c>
      <c r="V23" s="8" t="s">
        <v>4</v>
      </c>
      <c r="W23" s="1">
        <f t="shared" si="0"/>
        <v>3</v>
      </c>
      <c r="X23" s="1">
        <f t="shared" si="1"/>
        <v>12</v>
      </c>
      <c r="Y23" s="59" t="s">
        <v>99</v>
      </c>
      <c r="AA23" s="1"/>
      <c r="AB23" s="47" t="s">
        <v>110</v>
      </c>
      <c r="AC23" s="1"/>
    </row>
    <row r="24" spans="1:29" ht="351" x14ac:dyDescent="0.35">
      <c r="A24" s="13" t="s">
        <v>68</v>
      </c>
      <c r="B24" s="13" t="s">
        <v>23</v>
      </c>
      <c r="C24" s="47" t="s">
        <v>111</v>
      </c>
      <c r="D24" s="7" t="s">
        <v>4</v>
      </c>
      <c r="E24" s="33" t="s">
        <v>5</v>
      </c>
      <c r="F24" s="7" t="s">
        <v>4</v>
      </c>
      <c r="G24" s="7" t="s">
        <v>4</v>
      </c>
      <c r="H24" s="7" t="s">
        <v>4</v>
      </c>
      <c r="I24" s="7" t="s">
        <v>4</v>
      </c>
      <c r="J24" s="7" t="s">
        <v>4</v>
      </c>
      <c r="K24" s="7" t="s">
        <v>4</v>
      </c>
      <c r="L24" s="7" t="s">
        <v>4</v>
      </c>
      <c r="M24" s="7" t="s">
        <v>4</v>
      </c>
      <c r="N24" s="7" t="s">
        <v>4</v>
      </c>
      <c r="O24" s="7" t="s">
        <v>4</v>
      </c>
      <c r="P24" s="7" t="s">
        <v>4</v>
      </c>
      <c r="Q24" s="7" t="s">
        <v>4</v>
      </c>
      <c r="R24" s="7" t="s">
        <v>4</v>
      </c>
      <c r="S24" s="7" t="s">
        <v>5</v>
      </c>
      <c r="T24" s="7" t="s">
        <v>4</v>
      </c>
      <c r="U24" s="7" t="s">
        <v>4</v>
      </c>
      <c r="V24" s="8" t="s">
        <v>4</v>
      </c>
      <c r="W24" s="1">
        <f t="shared" si="0"/>
        <v>4</v>
      </c>
      <c r="X24" s="1">
        <f t="shared" si="1"/>
        <v>12</v>
      </c>
      <c r="Y24" s="59" t="s">
        <v>98</v>
      </c>
      <c r="AA24" s="1" t="s">
        <v>108</v>
      </c>
      <c r="AB24" s="47"/>
      <c r="AC24" s="1"/>
    </row>
    <row r="25" spans="1:29" ht="172.25" customHeight="1" x14ac:dyDescent="0.35">
      <c r="A25" s="13" t="s">
        <v>68</v>
      </c>
      <c r="B25" s="13" t="s">
        <v>31</v>
      </c>
      <c r="C25" s="42" t="s">
        <v>89</v>
      </c>
      <c r="D25" s="7" t="s">
        <v>4</v>
      </c>
      <c r="E25" s="33" t="s">
        <v>5</v>
      </c>
      <c r="F25" s="7" t="s">
        <v>4</v>
      </c>
      <c r="G25" s="7" t="s">
        <v>4</v>
      </c>
      <c r="H25" s="7" t="s">
        <v>4</v>
      </c>
      <c r="I25" s="7" t="s">
        <v>4</v>
      </c>
      <c r="J25" s="7" t="s">
        <v>4</v>
      </c>
      <c r="K25" s="7" t="s">
        <v>5</v>
      </c>
      <c r="L25" s="7" t="s">
        <v>4</v>
      </c>
      <c r="M25" s="7" t="s">
        <v>4</v>
      </c>
      <c r="N25" s="7" t="s">
        <v>4</v>
      </c>
      <c r="O25" s="7" t="s">
        <v>5</v>
      </c>
      <c r="P25" s="7" t="s">
        <v>4</v>
      </c>
      <c r="Q25" s="7" t="s">
        <v>4</v>
      </c>
      <c r="R25" s="7" t="s">
        <v>4</v>
      </c>
      <c r="S25" s="7" t="s">
        <v>4</v>
      </c>
      <c r="T25" s="7" t="s">
        <v>4</v>
      </c>
      <c r="U25" s="7" t="s">
        <v>4</v>
      </c>
      <c r="V25" s="8" t="s">
        <v>4</v>
      </c>
      <c r="W25" s="1">
        <f t="shared" si="0"/>
        <v>4</v>
      </c>
      <c r="X25" s="1">
        <f t="shared" si="1"/>
        <v>11</v>
      </c>
      <c r="Y25" s="59" t="s">
        <v>129</v>
      </c>
      <c r="AA25" s="1"/>
      <c r="AB25" s="47" t="s">
        <v>112</v>
      </c>
      <c r="AC25" s="1"/>
    </row>
    <row r="26" spans="1:29" ht="172.75" customHeight="1" x14ac:dyDescent="0.35">
      <c r="A26" s="13" t="s">
        <v>68</v>
      </c>
      <c r="B26" s="13" t="s">
        <v>32</v>
      </c>
      <c r="C26" s="42" t="s">
        <v>90</v>
      </c>
      <c r="D26" s="7" t="s">
        <v>4</v>
      </c>
      <c r="E26" s="33" t="s">
        <v>5</v>
      </c>
      <c r="F26" s="7" t="s">
        <v>4</v>
      </c>
      <c r="G26" s="7" t="s">
        <v>4</v>
      </c>
      <c r="H26" s="7" t="s">
        <v>4</v>
      </c>
      <c r="I26" s="7" t="s">
        <v>4</v>
      </c>
      <c r="J26" s="7" t="s">
        <v>4</v>
      </c>
      <c r="K26" s="7" t="s">
        <v>5</v>
      </c>
      <c r="L26" s="7" t="s">
        <v>4</v>
      </c>
      <c r="M26" s="7" t="s">
        <v>4</v>
      </c>
      <c r="N26" s="7" t="s">
        <v>4</v>
      </c>
      <c r="O26" s="7" t="s">
        <v>4</v>
      </c>
      <c r="P26" s="7" t="s">
        <v>4</v>
      </c>
      <c r="Q26" s="7" t="s">
        <v>4</v>
      </c>
      <c r="R26" s="7" t="s">
        <v>4</v>
      </c>
      <c r="S26" s="7" t="s">
        <v>4</v>
      </c>
      <c r="T26" s="7" t="s">
        <v>4</v>
      </c>
      <c r="U26" s="7" t="s">
        <v>4</v>
      </c>
      <c r="V26" s="8" t="s">
        <v>4</v>
      </c>
      <c r="W26" s="1">
        <f t="shared" si="0"/>
        <v>4</v>
      </c>
      <c r="X26" s="1">
        <f t="shared" si="1"/>
        <v>12</v>
      </c>
      <c r="Y26" s="59" t="s">
        <v>100</v>
      </c>
      <c r="AA26" s="1"/>
      <c r="AB26" s="47" t="s">
        <v>112</v>
      </c>
      <c r="AC26" s="1"/>
    </row>
  </sheetData>
  <autoFilter ref="A3:Y26"/>
  <mergeCells count="2">
    <mergeCell ref="J1:V1"/>
    <mergeCell ref="F1:I1"/>
  </mergeCells>
  <conditionalFormatting sqref="F4:V26">
    <cfRule type="containsText" dxfId="0" priority="1" operator="containsText" text="No">
      <formula>NOT(ISERROR(SEARCH("No",F4)))</formula>
    </cfRule>
  </conditionalFormatting>
  <dataValidations count="19">
    <dataValidation type="list" allowBlank="1" showInputMessage="1" showErrorMessage="1" errorTitle="Invalid Entry" error="Pick or type &quot;Yes&quot; or &quot;No&quot;" promptTitle="C2" prompt="Are the correct functional entities identified?" sqref="G4:G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formula1>"Yes,No"</formula1>
    </dataValidation>
    <dataValidation type="list" allowBlank="1" showInputMessage="1" showErrorMessage="1" errorTitle="Invalid Entry" error="Pick or type &quot;Yes&quot; or &quot;No&quot;" promptTitle="C4" prompt="Is it clear when the action needs to be taken within the standard?" sqref="I4:I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26">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26">
      <formula1>"Yes,No"</formula1>
    </dataValidation>
    <dataValidation type="list" allowBlank="1" showInputMessage="1" showErrorMessage="1" errorTitle="Invalid Entry" error="Pick or type &quot;Yes&quot; or &quot;No&quot;" promptTitle="Q4" prompt="Are the expectation(s) of each applicable functional entity clear?" sqref="M4:M26">
      <formula1>"Yes,No"</formula1>
    </dataValidation>
    <dataValidation type="list" allowBlank="1" showInputMessage="1" showErrorMessage="1" errorTitle="Invalid Entry" error="Pick or type &quot;Yes&quot; or &quot;No&quot;" promptTitle="Q5" prompt="Does the requirement align with the standard's purpose statement?" sqref="N4:N26">
      <formula1>"Yes,No"</formula1>
    </dataValidation>
    <dataValidation type="list" allowBlank="1" showInputMessage="1" showErrorMessage="1" errorTitle="Invalid Entry" error="Pick or type &quot;Yes&quot; or &quot;No&quot;" promptTitle="Q6" prompt="Does the requirement provide more than adequate protection of BPS?" sqref="O4:O26">
      <formula1>"Yes,No"</formula1>
    </dataValidation>
    <dataValidation type="list" allowBlank="1" showInputMessage="1" showErrorMessage="1" errorTitle="Invalid Entry" error="Pick or type &quot;Yes&quot; or &quot;No&quot;" promptTitle="Q7" prompt="Can compliance be objectively measured?" sqref="P4:P26">
      <formula1>"Yes,No"</formula1>
    </dataValidation>
    <dataValidation type="list" allowBlank="1" showInputMessage="1" showErrorMessage="1" errorTitle="Invalid Entry" error="Pick or type &quot;Yes&quot; or &quot;No&quot;" promptTitle="Q8" prompt="Can it be practically implemented?" sqref="Q4:Q26">
      <formula1>"Yes,No"</formula1>
    </dataValidation>
    <dataValidation type="list" allowBlank="1" showInputMessage="1" showErrorMessage="1" errorTitle="Invalid Entry" error="Pick or type &quot;Yes&quot; or &quot;No&quot;" promptTitle="Q9" prompt="Does it have a technical basis in engineering and operations?" sqref="R4:R26">
      <formula1>"Yes,No"</formula1>
    </dataValidation>
    <dataValidation type="list" allowBlank="1" showInputMessage="1" showErrorMessage="1" errorTitle="Invalid Entry" error="Pick or type &quot;Yes&quot; or &quot;No&quot;" promptTitle="Q11" prompt="Is the requirement language clear and unambiguous?" sqref="T4:T26">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only &quot;Yes&quot; or &quot;No&quot;" promptTitle="C1" prompt="Is the content of the requirement technically correct?" sqref="F4:F26">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26">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4.5" x14ac:dyDescent="0.35"/>
  <cols>
    <col min="1" max="1" width="29.54296875" customWidth="1"/>
    <col min="2" max="2" width="112.54296875" bestFit="1" customWidth="1"/>
  </cols>
  <sheetData>
    <row r="1" spans="1:2" ht="21.5" thickBot="1" x14ac:dyDescent="0.55000000000000004">
      <c r="A1" s="19" t="s">
        <v>33</v>
      </c>
      <c r="B1" s="20" t="s">
        <v>34</v>
      </c>
    </row>
    <row r="2" spans="1:2" ht="43.5" x14ac:dyDescent="0.35">
      <c r="A2" s="21" t="s">
        <v>26</v>
      </c>
      <c r="B2" s="22" t="s">
        <v>35</v>
      </c>
    </row>
    <row r="3" spans="1:2" ht="43.5" x14ac:dyDescent="0.35">
      <c r="A3" s="23" t="s">
        <v>29</v>
      </c>
      <c r="B3" s="22" t="s">
        <v>36</v>
      </c>
    </row>
    <row r="4" spans="1:2" ht="72.5" x14ac:dyDescent="0.35">
      <c r="A4" s="24" t="s">
        <v>37</v>
      </c>
      <c r="B4" s="22" t="s">
        <v>38</v>
      </c>
    </row>
    <row r="5" spans="1:2" ht="43.5" x14ac:dyDescent="0.35">
      <c r="A5" s="24" t="s">
        <v>39</v>
      </c>
      <c r="B5" s="22" t="s">
        <v>40</v>
      </c>
    </row>
    <row r="6" spans="1:2" ht="43.5" x14ac:dyDescent="0.35">
      <c r="A6" s="24" t="s">
        <v>41</v>
      </c>
      <c r="B6" s="22" t="s">
        <v>40</v>
      </c>
    </row>
    <row r="7" spans="1:2" ht="43.5" x14ac:dyDescent="0.35">
      <c r="A7" s="24" t="s">
        <v>42</v>
      </c>
      <c r="B7" s="22" t="s">
        <v>40</v>
      </c>
    </row>
    <row r="8" spans="1:2" ht="43.5" x14ac:dyDescent="0.35">
      <c r="A8" s="24" t="s">
        <v>43</v>
      </c>
      <c r="B8" s="25" t="s">
        <v>44</v>
      </c>
    </row>
    <row r="9" spans="1:2" ht="29" x14ac:dyDescent="0.35">
      <c r="A9" s="24" t="s">
        <v>45</v>
      </c>
      <c r="B9" s="22" t="s">
        <v>40</v>
      </c>
    </row>
    <row r="10" spans="1:2" ht="29" x14ac:dyDescent="0.35">
      <c r="A10" s="24" t="s">
        <v>46</v>
      </c>
      <c r="B10" s="22" t="s">
        <v>40</v>
      </c>
    </row>
    <row r="11" spans="1:2" ht="58" x14ac:dyDescent="0.35">
      <c r="A11" s="24" t="s">
        <v>47</v>
      </c>
      <c r="B11" s="22" t="s">
        <v>40</v>
      </c>
    </row>
    <row r="12" spans="1:2" ht="29" x14ac:dyDescent="0.35">
      <c r="A12" s="24" t="s">
        <v>48</v>
      </c>
      <c r="B12" s="22" t="s">
        <v>40</v>
      </c>
    </row>
    <row r="13" spans="1:2" ht="29" x14ac:dyDescent="0.35">
      <c r="A13" s="24" t="s">
        <v>49</v>
      </c>
      <c r="B13" s="25" t="s">
        <v>50</v>
      </c>
    </row>
    <row r="14" spans="1:2" ht="58" x14ac:dyDescent="0.35">
      <c r="A14" s="24" t="s">
        <v>51</v>
      </c>
      <c r="B14" s="22" t="s">
        <v>52</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9444bc9d-bb2e-441f-89a7-915ba9281662" ContentTypeId="0x01010078EEA3ECF0D5C6409A451734D31E55AF89"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73135-C6CC-42F0-91A3-AC6641ADE38B}">
  <ds:schemaRefs>
    <ds:schemaRef ds:uri="http://schemas.microsoft.com/sharepoint/events"/>
  </ds:schemaRefs>
</ds:datastoreItem>
</file>

<file path=customXml/itemProps2.xml><?xml version="1.0" encoding="utf-8"?>
<ds:datastoreItem xmlns:ds="http://schemas.openxmlformats.org/officeDocument/2006/customXml" ds:itemID="{83C38B13-BCCA-471E-BB59-17F6FDBFEA83}"/>
</file>

<file path=customXml/itemProps3.xml><?xml version="1.0" encoding="utf-8"?>
<ds:datastoreItem xmlns:ds="http://schemas.openxmlformats.org/officeDocument/2006/customXml" ds:itemID="{8DB6C00A-A700-46A1-8118-96B1878820D4}">
  <ds:schemaRefs>
    <ds:schemaRef ds:uri="http://purl.org/dc/terms/"/>
    <ds:schemaRef ds:uri="http://www.w3.org/XML/1998/namespace"/>
    <ds:schemaRef ds:uri="http://schemas.microsoft.com/office/2006/metadata/properties"/>
    <ds:schemaRef ds:uri="http://schemas.microsoft.com/sharepoint/v3"/>
    <ds:schemaRef ds:uri="http://schemas.microsoft.com/office/2006/documentManagement/types"/>
    <ds:schemaRef ds:uri="be72bb46-7b96-43f6-b3d2-cb56bca42853"/>
    <ds:schemaRef ds:uri="http://purl.org/dc/elements/1.1/"/>
    <ds:schemaRef ds:uri="http://schemas.microsoft.com/office/infopath/2007/PartnerControls"/>
    <ds:schemaRef ds:uri="http://purl.org/dc/dcmitype/"/>
    <ds:schemaRef ds:uri="http://schemas.openxmlformats.org/package/2006/metadata/core-properties"/>
    <ds:schemaRef ds:uri="http://schemas.microsoft.com/sharepoint/v4"/>
    <ds:schemaRef ds:uri="3e1050e7-7faf-40ec-88f1-5bdab33a6ff5"/>
  </ds:schemaRefs>
</ds:datastoreItem>
</file>

<file path=customXml/itemProps4.xml><?xml version="1.0" encoding="utf-8"?>
<ds:datastoreItem xmlns:ds="http://schemas.openxmlformats.org/officeDocument/2006/customXml" ds:itemID="{8E523976-7986-4473-B75A-1C0DBEF05423}">
  <ds:schemaRefs>
    <ds:schemaRef ds:uri="Microsoft.SharePoint.Taxonomy.ContentTypeSync"/>
  </ds:schemaRefs>
</ds:datastoreItem>
</file>

<file path=customXml/itemProps5.xml><?xml version="1.0" encoding="utf-8"?>
<ds:datastoreItem xmlns:ds="http://schemas.openxmlformats.org/officeDocument/2006/customXml" ds:itemID="{C6ACFDBC-477D-4247-A049-A17BBC612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2022 Summary</vt:lpstr>
      <vt:lpstr>Summary Comments</vt:lpstr>
      <vt:lpstr>RSTC</vt:lpstr>
      <vt:lpstr>RE</vt:lpstr>
      <vt:lpstr>NERC</vt:lpstr>
      <vt:lpstr>Resources</vt:lpstr>
      <vt:lpstr>'2022 Summary'!Print_Area</vt:lpstr>
      <vt:lpstr>NERC!Print_Area</vt:lpstr>
      <vt:lpstr>RE!Print_Area</vt:lpstr>
      <vt:lpstr>RSTC!Print_Area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Wendy Muller</cp:lastModifiedBy>
  <cp:lastPrinted>2018-02-22T21:03:14Z</cp:lastPrinted>
  <dcterms:created xsi:type="dcterms:W3CDTF">2017-05-15T18:10:12Z</dcterms:created>
  <dcterms:modified xsi:type="dcterms:W3CDTF">2022-06-15T14:17:59Z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False</vt:lpwstr>
  </property>
  <property fmtid="{D5CDD505-2E9C-101B-9397-08002B2CF9AE}" pid="5" name="_dlc_DocIdItemGuid">
    <vt:lpwstr>cd5801ff-1dc4-4823-976b-2f98237a7588</vt:lpwstr>
  </property>
  <property fmtid="{D5CDD505-2E9C-101B-9397-08002B2CF9AE}" pid="6" name="Standards Project Number">
    <vt:lpwstr/>
  </property>
  <property fmtid="{D5CDD505-2E9C-101B-9397-08002B2CF9AE}" pid="7" name="Data Classification">
    <vt:lpwstr>1;#Confidential - Internal|aa40a886-0bc0-4ba6-a22c-37ccbc8c9bd8</vt:lpwstr>
  </property>
  <property fmtid="{D5CDD505-2E9C-101B-9397-08002B2CF9AE}" pid="8" name="_dlc_policyId">
    <vt:lpwstr/>
  </property>
  <property fmtid="{D5CDD505-2E9C-101B-9397-08002B2CF9AE}" pid="9" name="ItemRetentionFormula">
    <vt:lpwstr/>
  </property>
  <property fmtid="{D5CDD505-2E9C-101B-9397-08002B2CF9AE}" pid="10" name="Requirements Affected">
    <vt:lpwstr/>
  </property>
  <property fmtid="{D5CDD505-2E9C-101B-9397-08002B2CF9AE}" pid="11" name="Standard Action">
    <vt:lpwstr/>
  </property>
  <property fmtid="{D5CDD505-2E9C-101B-9397-08002B2CF9AE}" pid="12" name="Standard Number - New">
    <vt:lpwstr/>
  </property>
  <property fmtid="{D5CDD505-2E9C-101B-9397-08002B2CF9AE}" pid="13" name="SD Project Type">
    <vt:lpwstr/>
  </property>
</Properties>
</file>